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fisher/DATA_XFER/www/N0ZYC/hobbies/electronics/test equipment/electronic loads/variable loads/constructing my own/"/>
    </mc:Choice>
  </mc:AlternateContent>
  <xr:revisionPtr revIDLastSave="0" documentId="13_ncr:1_{8A0BC2AF-4CC3-4B45-90BC-E86B088A5EB6}" xr6:coauthVersionLast="47" xr6:coauthVersionMax="47" xr10:uidLastSave="{00000000-0000-0000-0000-000000000000}"/>
  <bookViews>
    <workbookView xWindow="3920" yWindow="1920" windowWidth="27620" windowHeight="21120" xr2:uid="{1A5075E8-7CB5-E74E-A4CE-1D05BFA91869}"/>
  </bookViews>
  <sheets>
    <sheet name="Sheet1" sheetId="1" r:id="rId1"/>
  </sheets>
  <definedNames>
    <definedName name="dres_imax">Sheet1!$C$9</definedName>
    <definedName name="dres_ohms">Sheet1!$C$7</definedName>
    <definedName name="dres_pmax">Sheet1!$C$8</definedName>
    <definedName name="dres_vmax">Sheet1!$C$10</definedName>
    <definedName name="load_pmax">Sheet1!$C$13</definedName>
    <definedName name="load_rmin">Sheet1!$C$15</definedName>
    <definedName name="ste_count">Sheet1!$C$6</definedName>
    <definedName name="ste_imax">Sheet1!$C$4</definedName>
    <definedName name="ste_pmax">Sheet1!$C$5</definedName>
    <definedName name="ste_rmin">Sheet1!$C$12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C33" i="1"/>
  <c r="D33" i="1"/>
  <c r="E30" i="1"/>
  <c r="D30" i="1"/>
  <c r="C30" i="1"/>
  <c r="C32" i="1"/>
  <c r="D32" i="1"/>
  <c r="C31" i="1"/>
  <c r="D31" i="1"/>
  <c r="C29" i="1"/>
  <c r="D29" i="1"/>
  <c r="C28" i="1"/>
  <c r="D28" i="1"/>
  <c r="C26" i="1"/>
  <c r="D26" i="1"/>
  <c r="E32" i="1"/>
  <c r="E29" i="1"/>
  <c r="E21" i="1"/>
  <c r="D21" i="1"/>
  <c r="C21" i="1"/>
  <c r="C9" i="1"/>
  <c r="C10" i="1" s="1"/>
  <c r="E22" i="1" s="1"/>
  <c r="K25" i="1"/>
  <c r="K26" i="1" s="1"/>
  <c r="K21" i="1"/>
  <c r="K16" i="1"/>
  <c r="K13" i="1"/>
  <c r="E27" i="1" l="1"/>
  <c r="E23" i="1"/>
  <c r="C22" i="1"/>
  <c r="D22" i="1"/>
  <c r="C12" i="1"/>
  <c r="E31" i="1" l="1"/>
  <c r="E28" i="1"/>
  <c r="E25" i="1"/>
  <c r="E24" i="1"/>
  <c r="D25" i="1"/>
  <c r="D23" i="1"/>
  <c r="D24" i="1" s="1"/>
  <c r="C25" i="1"/>
  <c r="C23" i="1"/>
  <c r="C24" i="1" s="1"/>
  <c r="C13" i="1"/>
  <c r="C16" i="1" s="1"/>
  <c r="C15" i="1"/>
</calcChain>
</file>

<file path=xl/sharedStrings.xml><?xml version="1.0" encoding="utf-8"?>
<sst xmlns="http://schemas.openxmlformats.org/spreadsheetml/2006/main" count="43" uniqueCount="42">
  <si>
    <t>STE180NE10 power mosfet</t>
  </si>
  <si>
    <t>FLA</t>
  </si>
  <si>
    <t>LIFE</t>
  </si>
  <si>
    <t>ohms</t>
  </si>
  <si>
    <t>watts</t>
  </si>
  <si>
    <t>amps</t>
  </si>
  <si>
    <t>each</t>
  </si>
  <si>
    <t>Vmpp</t>
  </si>
  <si>
    <t>r ohms ea</t>
  </si>
  <si>
    <t>total r</t>
  </si>
  <si>
    <t>total ohms</t>
  </si>
  <si>
    <t>total watts</t>
  </si>
  <si>
    <t>SB50 current rating (amps)</t>
  </si>
  <si>
    <t>source</t>
  </si>
  <si>
    <t>400w panel</t>
  </si>
  <si>
    <t>drain resistor ohms</t>
  </si>
  <si>
    <t>drain resistor watts</t>
  </si>
  <si>
    <t>STE count</t>
  </si>
  <si>
    <t>STE max continuous drain current</t>
  </si>
  <si>
    <t>STE max continuous watts dissipated</t>
  </si>
  <si>
    <t>max conditions:</t>
  </si>
  <si>
    <t>drain resistor imax</t>
  </si>
  <si>
    <t>STE minimum ohms</t>
  </si>
  <si>
    <t>load max watts</t>
  </si>
  <si>
    <t>drain resistor vmax</t>
  </si>
  <si>
    <t>source volts</t>
  </si>
  <si>
    <t>load volts at load pmax</t>
  </si>
  <si>
    <t>load minimum ohms</t>
  </si>
  <si>
    <t>load max power with shorted STE</t>
  </si>
  <si>
    <t>STE min resistance</t>
  </si>
  <si>
    <t>STE min res watts</t>
  </si>
  <si>
    <t>STE vmin</t>
  </si>
  <si>
    <t>DR current at STE min res</t>
  </si>
  <si>
    <t>new STE res for max DR power</t>
  </si>
  <si>
    <t>new STE res for max STE power</t>
  </si>
  <si>
    <t>new STE power</t>
  </si>
  <si>
    <t>new DR power</t>
  </si>
  <si>
    <t>new load power</t>
  </si>
  <si>
    <t>new load current</t>
  </si>
  <si>
    <t>new STE current</t>
  </si>
  <si>
    <t>check new load power</t>
  </si>
  <si>
    <t>need to make those two blue match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</si>
</sst>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0"/>
    <numFmt numFmtId="166" formatCode="0.000"/>
  </numFmts>
  <fonts count="1" x14ac:knownFonts="1">
    <font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right"/>
    </xf>
    <xf numFmtId="2" fontId="0" fillId="0" borderId="0" xfId="0" applyNumberFormat="1"/>
    <xf numFmtId="1" fontId="0" fillId="0" borderId="0" xfId="0" applyNumberFormat="1"/>
    <xf numFmtId="0" fontId="0" fillId="0" borderId="0" xfId="0" applyAlignment="1">
      <alignment horizontal="right"/>
    </xf>
    <xf numFmtId="0" fontId="0" fillId="2" borderId="0" xfId="0" applyFill="1"/>
    <xf numFmtId="164" fontId="0" fillId="3" borderId="0" xfId="0" applyNumberFormat="1" applyFill="1"/>
    <xf numFmtId="1" fontId="0" fillId="3" borderId="0" xfId="0" applyNumberFormat="1" applyFill="1"/>
    <xf numFmtId="166" fontId="0" fillId="2" borderId="0" xfId="0" applyNumberFormat="1" applyFill="1"/>
    <xf numFmtId="165" fontId="0" fillId="3" borderId="0" xfId="0" applyNumberFormat="1" applyFill="1"/>
    <xf numFmtId="3" fontId="0" fillId="0" borderId="0" xfId="0" applyNumberFormat="1"/>
    <xf numFmtId="166" fontId="0" fillId="4" borderId="0" xfId="0" applyNumberFormat="1" applyFill="1"/>
    <xf numFmtId="3" fontId="0" fillId="5" borderId="0" xfId="0" applyNumberFormat="1" applyFill="1"/>
    <xf numFmtId="3" fontId="0" fillId="6" borderId="0" xfId="0" applyNumberFormat="1" applyFill="1"/>
    <xf numFmtId="3" fontId="0" fillId="7" borderId="0" xfId="0" applyNumberFormat="1" applyFill="1"/>
    <xf numFmtId="166" fontId="0" fillId="0" borderId="0" xfId="0" applyNumberFormat="1"/>
    <xf numFmtId="0" fontId="0" fillId="0" borderId="0" xfId="0" applyFill="1"/>
    <xf numFmtId="1" fontId="0" fillId="8" borderId="0" xfId="0" applyNumberFormat="1" applyFill="1"/>
    <xf numFmtId="0" fontId="0" fillId="9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660EB-6D44-CC4B-9ED5-AC57A997DC69}">
  <dimension ref="B2:M33"/>
  <sheetViews>
    <sheetView tabSelected="1" zoomScaleNormal="100" workbookViewId="0">
      <selection activeCell="I38" sqref="I38"/>
    </sheetView>
  </sheetViews>
  <sheetFormatPr baseColWidth="10" defaultRowHeight="21" x14ac:dyDescent="0.25"/>
  <cols>
    <col min="3" max="3" width="10.625" style="1"/>
    <col min="4" max="4" width="10.625" style="1" customWidth="1"/>
  </cols>
  <sheetData>
    <row r="2" spans="3:13" x14ac:dyDescent="0.25">
      <c r="D2" s="1" t="s">
        <v>0</v>
      </c>
    </row>
    <row r="4" spans="3:13" x14ac:dyDescent="0.25">
      <c r="C4" s="5">
        <v>180</v>
      </c>
      <c r="D4" s="2" t="s">
        <v>18</v>
      </c>
    </row>
    <row r="5" spans="3:13" x14ac:dyDescent="0.25">
      <c r="C5" s="5">
        <v>360</v>
      </c>
      <c r="D5" s="1" t="s">
        <v>19</v>
      </c>
      <c r="I5" s="4"/>
    </row>
    <row r="6" spans="3:13" x14ac:dyDescent="0.25">
      <c r="C6" s="5">
        <v>4</v>
      </c>
      <c r="D6" s="1" t="s">
        <v>17</v>
      </c>
    </row>
    <row r="7" spans="3:13" x14ac:dyDescent="0.25">
      <c r="C7" s="10">
        <v>0.1</v>
      </c>
      <c r="D7" t="s">
        <v>15</v>
      </c>
    </row>
    <row r="8" spans="3:13" x14ac:dyDescent="0.25">
      <c r="C8" s="7">
        <v>100</v>
      </c>
      <c r="D8" t="s">
        <v>16</v>
      </c>
      <c r="I8">
        <v>120</v>
      </c>
      <c r="J8" t="s">
        <v>12</v>
      </c>
    </row>
    <row r="9" spans="3:13" x14ac:dyDescent="0.25">
      <c r="C9" s="8">
        <f>POWER(dres_pmax/dres_ohms,0.5)</f>
        <v>31.622776601683793</v>
      </c>
      <c r="D9" s="1" t="s">
        <v>21</v>
      </c>
    </row>
    <row r="10" spans="3:13" x14ac:dyDescent="0.25">
      <c r="C10" s="8">
        <f>dres_pmax/dres_imax</f>
        <v>3.1622776601683795</v>
      </c>
      <c r="D10" s="1" t="s">
        <v>24</v>
      </c>
    </row>
    <row r="11" spans="3:13" x14ac:dyDescent="0.25">
      <c r="C11"/>
    </row>
    <row r="12" spans="3:13" x14ac:dyDescent="0.25">
      <c r="C12" s="13">
        <f>ste_pmax/POWER(dres_imax,2)</f>
        <v>0.36</v>
      </c>
      <c r="D12" s="1" t="s">
        <v>22</v>
      </c>
      <c r="K12">
        <v>59</v>
      </c>
    </row>
    <row r="13" spans="3:13" x14ac:dyDescent="0.25">
      <c r="C13" s="9">
        <f>POWER(dres_imax,2)*(dres_ohms+ste_rmin)*ste_count</f>
        <v>1839.9999999999998</v>
      </c>
      <c r="D13" s="1" t="s">
        <v>23</v>
      </c>
      <c r="I13">
        <v>20</v>
      </c>
      <c r="K13">
        <f>K12/I13</f>
        <v>2.95</v>
      </c>
      <c r="L13" t="s">
        <v>5</v>
      </c>
    </row>
    <row r="14" spans="3:13" x14ac:dyDescent="0.25">
      <c r="C14"/>
    </row>
    <row r="15" spans="3:13" x14ac:dyDescent="0.25">
      <c r="C15" s="11">
        <f>(dres_ohms+ste_rmin)/ste_count</f>
        <v>0.11499999999999999</v>
      </c>
      <c r="D15" s="1" t="s">
        <v>27</v>
      </c>
    </row>
    <row r="16" spans="3:13" x14ac:dyDescent="0.25">
      <c r="C16" s="8">
        <f>load_pmax/dres_imax</f>
        <v>58.185908947098177</v>
      </c>
      <c r="D16" s="1" t="s">
        <v>26</v>
      </c>
      <c r="I16">
        <v>9</v>
      </c>
      <c r="K16">
        <f>POWER(K12,2)/I13</f>
        <v>174.05</v>
      </c>
      <c r="L16" t="s">
        <v>4</v>
      </c>
      <c r="M16" t="s">
        <v>6</v>
      </c>
    </row>
    <row r="18" spans="2:13" x14ac:dyDescent="0.25">
      <c r="B18" s="6" t="s">
        <v>20</v>
      </c>
      <c r="C18" s="3" t="s">
        <v>1</v>
      </c>
      <c r="D18" s="3" t="s">
        <v>2</v>
      </c>
      <c r="E18" s="3" t="s">
        <v>14</v>
      </c>
      <c r="F18" t="s">
        <v>13</v>
      </c>
    </row>
    <row r="19" spans="2:13" x14ac:dyDescent="0.25">
      <c r="C19" s="1">
        <v>12</v>
      </c>
      <c r="D19" s="1">
        <v>13.8</v>
      </c>
      <c r="E19" s="1">
        <v>59</v>
      </c>
      <c r="F19" t="s">
        <v>25</v>
      </c>
      <c r="K19">
        <v>13.8</v>
      </c>
      <c r="L19" t="s">
        <v>7</v>
      </c>
    </row>
    <row r="20" spans="2:13" x14ac:dyDescent="0.25">
      <c r="E20" s="1"/>
      <c r="K20">
        <v>1200</v>
      </c>
      <c r="L20" t="s">
        <v>4</v>
      </c>
    </row>
    <row r="21" spans="2:13" x14ac:dyDescent="0.25">
      <c r="C21" s="5">
        <f>POWER(C19,2)/(dres_ohms/ste_count)</f>
        <v>5760</v>
      </c>
      <c r="D21" s="5">
        <f>POWER(D19,2)/(dres_ohms/ste_count)</f>
        <v>7617.6</v>
      </c>
      <c r="E21" s="5">
        <f>POWER(E19,2)/(dres_ohms/ste_count)</f>
        <v>139240</v>
      </c>
      <c r="F21" t="s">
        <v>28</v>
      </c>
      <c r="K21" s="1">
        <f>POWER(K19,2)/K20</f>
        <v>0.15870000000000004</v>
      </c>
      <c r="L21" t="s">
        <v>3</v>
      </c>
    </row>
    <row r="22" spans="2:13" x14ac:dyDescent="0.25">
      <c r="C22" s="12">
        <f>C19-dres_vmax</f>
        <v>8.83772233983162</v>
      </c>
      <c r="D22" s="12">
        <f>D19-dres_vmax</f>
        <v>10.637722339831621</v>
      </c>
      <c r="E22" s="12">
        <f>E19-dres_vmax</f>
        <v>55.837722339831622</v>
      </c>
      <c r="F22" t="s">
        <v>31</v>
      </c>
      <c r="K22">
        <v>10</v>
      </c>
      <c r="M22" t="s">
        <v>8</v>
      </c>
    </row>
    <row r="23" spans="2:13" x14ac:dyDescent="0.25">
      <c r="C23" s="4">
        <f>C22/dres_imax</f>
        <v>0.27947331922020552</v>
      </c>
      <c r="D23" s="4">
        <f>D22/dres_imax</f>
        <v>0.33639431710323636</v>
      </c>
      <c r="E23" s="4">
        <f>E22/dres_imax</f>
        <v>1.7657438194993438</v>
      </c>
      <c r="F23" t="s">
        <v>29</v>
      </c>
      <c r="K23">
        <v>9</v>
      </c>
      <c r="M23" t="s">
        <v>9</v>
      </c>
    </row>
    <row r="24" spans="2:13" x14ac:dyDescent="0.25">
      <c r="C24" s="4">
        <f>C19/(dres_ohms+C23)</f>
        <v>31.622776601683789</v>
      </c>
      <c r="D24" s="4">
        <f>D19/(dres_ohms+D23)</f>
        <v>31.622776601683793</v>
      </c>
      <c r="E24" s="4">
        <f>E19/(dres_ohms+E23)</f>
        <v>31.622776601683793</v>
      </c>
      <c r="F24" s="18" t="s">
        <v>32</v>
      </c>
    </row>
    <row r="25" spans="2:13" x14ac:dyDescent="0.25">
      <c r="C25" s="16">
        <f>C22*dres_imax</f>
        <v>279.4733192202055</v>
      </c>
      <c r="D25" s="14">
        <f>D22*dres_imax</f>
        <v>336.39431710323635</v>
      </c>
      <c r="E25" s="15">
        <f>POWER(E22,2)/E23</f>
        <v>1765.7438194993438</v>
      </c>
      <c r="F25" t="s">
        <v>30</v>
      </c>
      <c r="K25" s="1">
        <f>K22/K23</f>
        <v>1.1111111111111112</v>
      </c>
      <c r="M25" t="s">
        <v>10</v>
      </c>
    </row>
    <row r="26" spans="2:13" x14ac:dyDescent="0.25">
      <c r="C26" s="17">
        <f>C22/dres_imax</f>
        <v>0.27947331922020552</v>
      </c>
      <c r="D26" s="17">
        <f>D22/dres_imax</f>
        <v>0.33639431710323636</v>
      </c>
      <c r="E26" s="17"/>
      <c r="F26" t="s">
        <v>33</v>
      </c>
      <c r="K26">
        <f>POWER(K19,2)/K25</f>
        <v>171.39600000000002</v>
      </c>
      <c r="M26" t="s">
        <v>11</v>
      </c>
    </row>
    <row r="27" spans="2:13" x14ac:dyDescent="0.25">
      <c r="C27" s="17"/>
      <c r="D27" s="17"/>
      <c r="E27" s="17">
        <f>POWER(E22,2)/ste_pmax</f>
        <v>8.6606978780559203</v>
      </c>
      <c r="F27" t="s">
        <v>34</v>
      </c>
    </row>
    <row r="28" spans="2:13" x14ac:dyDescent="0.25">
      <c r="C28" s="17">
        <f>C19/(dres_ohms+C26)</f>
        <v>31.622776601683789</v>
      </c>
      <c r="D28" s="17">
        <f>D19/(dres_ohms+D26)</f>
        <v>31.622776601683793</v>
      </c>
      <c r="E28" s="17">
        <f>E19/(dres_ohms+E27)</f>
        <v>6.7346232938571156</v>
      </c>
      <c r="F28" t="s">
        <v>39</v>
      </c>
    </row>
    <row r="29" spans="2:13" x14ac:dyDescent="0.25">
      <c r="C29" s="5">
        <f>C28*ste_count</f>
        <v>126.49110640673516</v>
      </c>
      <c r="D29" s="5">
        <f>D28*ste_count</f>
        <v>126.49110640673517</v>
      </c>
      <c r="E29" s="5">
        <f>E28*ste_count</f>
        <v>26.938493175428462</v>
      </c>
      <c r="F29" t="s">
        <v>38</v>
      </c>
    </row>
    <row r="30" spans="2:13" x14ac:dyDescent="0.25">
      <c r="C30" s="1">
        <f>POWER(C28,2)*dres_ohms</f>
        <v>99.999999999999986</v>
      </c>
      <c r="D30" s="1">
        <f>POWER(D28,2)*dres_ohms</f>
        <v>100</v>
      </c>
      <c r="E30" s="1">
        <f>POWER(E28,2)*dres_ohms</f>
        <v>4.5355150910162862</v>
      </c>
      <c r="F30" t="s">
        <v>36</v>
      </c>
    </row>
    <row r="31" spans="2:13" x14ac:dyDescent="0.25">
      <c r="C31" s="5">
        <f>POWER(C22,2)/C26</f>
        <v>279.47331922020544</v>
      </c>
      <c r="D31" s="5">
        <f>POWER(D22,2)/D26</f>
        <v>336.39431710323635</v>
      </c>
      <c r="E31">
        <f>POWER(E22,2)/E27</f>
        <v>360</v>
      </c>
      <c r="F31" t="s">
        <v>35</v>
      </c>
    </row>
    <row r="32" spans="2:13" x14ac:dyDescent="0.25">
      <c r="C32" s="5">
        <f>C19*C29</f>
        <v>1517.8932768808218</v>
      </c>
      <c r="D32" s="5">
        <f>D19*D29</f>
        <v>1745.5772684129454</v>
      </c>
      <c r="E32" s="19">
        <f>E19*E29</f>
        <v>1589.3710973502793</v>
      </c>
      <c r="F32" t="s">
        <v>37</v>
      </c>
      <c r="I32" s="20" t="s">
        <v>41</v>
      </c>
      <c r="J32" s="20"/>
      <c r="K32" s="20"/>
    </row>
    <row r="33" spans="3:6" x14ac:dyDescent="0.25">
      <c r="C33" s="5">
        <f>(C30+C31)*ste_count</f>
        <v>1517.8932768808218</v>
      </c>
      <c r="D33" s="5">
        <f>(D30+D31)*ste_count</f>
        <v>1745.5772684129454</v>
      </c>
      <c r="E33" s="19">
        <f>(E30+E31)*ste_count</f>
        <v>1458.1420603640652</v>
      </c>
      <c r="F33" t="s">
        <v>40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Sheet1</vt:lpstr>
      <vt:lpstr>dres_imax</vt:lpstr>
      <vt:lpstr>dres_ohms</vt:lpstr>
      <vt:lpstr>dres_pmax</vt:lpstr>
      <vt:lpstr>dres_vmax</vt:lpstr>
      <vt:lpstr>load_pmax</vt:lpstr>
      <vt:lpstr>load_rmin</vt:lpstr>
      <vt:lpstr>ste_count</vt:lpstr>
      <vt:lpstr>ste_imax</vt:lpstr>
      <vt:lpstr>ste_pmax</vt:lpstr>
      <vt:lpstr>ste_rmin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2025-05-17T18:08:06Z</dcterms:created>
  <dcterms:modified xsi:type="dcterms:W3CDTF">2025-05-18T05:41:20Z</dcterms:modified>
</cp:coreProperties>
</file>