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fisher/DATA_XFER/www/N0ZYC/radio/meshtastic/testing/calculating battery runtime/"/>
    </mc:Choice>
  </mc:AlternateContent>
  <xr:revisionPtr revIDLastSave="0" documentId="13_ncr:1_{085D6641-33C7-7544-8F76-0A25B642FCEF}" xr6:coauthVersionLast="47" xr6:coauthVersionMax="47" xr10:uidLastSave="{00000000-0000-0000-0000-000000000000}"/>
  <bookViews>
    <workbookView xWindow="0" yWindow="2300" windowWidth="38920" windowHeight="16440" xr2:uid="{468D5CD1-7CC3-BD42-BFBF-B5CB6B18B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N18" i="1" s="1"/>
  <c r="O18" i="1" s="1"/>
  <c r="P18" i="1" s="1"/>
  <c r="Q18" i="1" s="1"/>
  <c r="M20" i="1"/>
  <c r="L20" i="1"/>
  <c r="M19" i="1"/>
  <c r="L19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N16" i="1" l="1"/>
  <c r="N17" i="1"/>
  <c r="N13" i="1"/>
  <c r="N7" i="1"/>
  <c r="N15" i="1"/>
  <c r="N11" i="1"/>
  <c r="N19" i="1"/>
  <c r="N4" i="1"/>
  <c r="N12" i="1"/>
  <c r="N20" i="1"/>
  <c r="N8" i="1"/>
  <c r="N14" i="1"/>
  <c r="N6" i="1"/>
  <c r="N5" i="1"/>
  <c r="N9" i="1"/>
  <c r="N10" i="1"/>
  <c r="N3" i="1"/>
  <c r="O6" i="1" l="1"/>
  <c r="O14" i="1"/>
  <c r="O20" i="1"/>
  <c r="O7" i="1"/>
  <c r="O8" i="1"/>
  <c r="O19" i="1"/>
  <c r="O13" i="1"/>
  <c r="O5" i="1"/>
  <c r="O12" i="1"/>
  <c r="O15" i="1"/>
  <c r="O3" i="1"/>
  <c r="O17" i="1"/>
  <c r="O9" i="1"/>
  <c r="O4" i="1"/>
  <c r="O11" i="1"/>
  <c r="O10" i="1"/>
  <c r="O16" i="1"/>
  <c r="P19" i="1" l="1"/>
  <c r="Q19" i="1" s="1"/>
  <c r="P17" i="1"/>
  <c r="Q17" i="1" s="1"/>
  <c r="P7" i="1"/>
  <c r="Q7" i="1" s="1"/>
  <c r="P9" i="1"/>
  <c r="Q9" i="1" s="1"/>
  <c r="P20" i="1"/>
  <c r="Q20" i="1" s="1"/>
  <c r="P11" i="1"/>
  <c r="Q11" i="1" s="1"/>
  <c r="P3" i="1"/>
  <c r="Q3" i="1" s="1"/>
  <c r="P12" i="1"/>
  <c r="Q12" i="1" s="1"/>
  <c r="P13" i="1"/>
  <c r="Q13" i="1" s="1"/>
  <c r="P8" i="1"/>
  <c r="Q8" i="1" s="1"/>
  <c r="P14" i="1"/>
  <c r="Q14" i="1" s="1"/>
  <c r="P4" i="1"/>
  <c r="Q4" i="1" s="1"/>
  <c r="P5" i="1"/>
  <c r="Q5" i="1" s="1"/>
  <c r="P10" i="1"/>
  <c r="Q10" i="1" s="1"/>
  <c r="P6" i="1"/>
  <c r="Q6" i="1" s="1"/>
  <c r="P16" i="1"/>
  <c r="Q16" i="1" s="1"/>
  <c r="P15" i="1"/>
  <c r="Q15" i="1" s="1"/>
</calcChain>
</file>

<file path=xl/sharedStrings.xml><?xml version="1.0" encoding="utf-8"?>
<sst xmlns="http://schemas.openxmlformats.org/spreadsheetml/2006/main" count="27" uniqueCount="25">
  <si>
    <t>start time</t>
  </si>
  <si>
    <t>start Wh</t>
  </si>
  <si>
    <t>end Wh</t>
  </si>
  <si>
    <t>end time</t>
  </si>
  <si>
    <t>delta Wh</t>
  </si>
  <si>
    <t>avg mW</t>
  </si>
  <si>
    <t>avg mA</t>
  </si>
  <si>
    <t>batt mAh</t>
  </si>
  <si>
    <t>hrs runtime</t>
  </si>
  <si>
    <t>Date</t>
  </si>
  <si>
    <t>Device</t>
  </si>
  <si>
    <t>SenseCAP T1000-E</t>
  </si>
  <si>
    <t>Heltex Wireless Tracker</t>
  </si>
  <si>
    <t>Heltec V3</t>
  </si>
  <si>
    <t>days runtime</t>
  </si>
  <si>
    <t>CPU</t>
  </si>
  <si>
    <t>Nordic nRF52840</t>
  </si>
  <si>
    <t>ESP32-S3FN8</t>
  </si>
  <si>
    <t>delta time</t>
  </si>
  <si>
    <t>kmashi froze before morning :(</t>
  </si>
  <si>
    <t>recharging from drive to work</t>
  </si>
  <si>
    <t>batt volt</t>
  </si>
  <si>
    <t>unplugged on 12/3 at 6:45 am</t>
  </si>
  <si>
    <t>just fell to 9% on 12/4 at 9:45 pm</t>
  </si>
  <si>
    <t>est 42 hrs runtime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</si>
</sst>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:ss;@"/>
    <numFmt numFmtId="165" formatCode="0.0"/>
    <numFmt numFmtId="166" formatCode="mm/dd/yy;@"/>
  </numFmts>
  <fonts count="2" x14ac:knownFonts="1"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8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3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CF94-26E8-1747-BAD1-07E6EBF0ED54}">
  <dimension ref="B2:S20"/>
  <sheetViews>
    <sheetView tabSelected="1" workbookViewId="0">
      <pane ySplit="2" topLeftCell="A3" activePane="bottomLeft" state="frozen"/>
      <selection pane="bottomLeft" activeCell="H19" sqref="H19"/>
    </sheetView>
  </sheetViews>
  <sheetFormatPr baseColWidth="10" defaultRowHeight="21" x14ac:dyDescent="0.25"/>
  <cols>
    <col min="1" max="1" width="2.625" style="1" customWidth="1"/>
    <col min="2" max="2" width="10.625" style="1"/>
    <col min="3" max="3" width="23" style="1" customWidth="1"/>
    <col min="4" max="6" width="17.75" style="1" customWidth="1"/>
    <col min="7" max="9" width="10.625" style="1"/>
    <col min="10" max="10" width="10.5" style="1" customWidth="1"/>
    <col min="11" max="11" width="1.5" style="1" customWidth="1"/>
    <col min="12" max="12" width="10.625" style="1"/>
    <col min="13" max="13" width="13.5" style="1" customWidth="1"/>
    <col min="14" max="15" width="9" style="1" customWidth="1"/>
    <col min="16" max="16" width="11.25" style="1" customWidth="1"/>
    <col min="17" max="17" width="12.625" style="1" customWidth="1"/>
    <col min="18" max="18" width="1.625" style="1" customWidth="1"/>
    <col min="19" max="19" width="33.875" style="10" customWidth="1"/>
    <col min="20" max="20" width="1.375" style="1" customWidth="1"/>
    <col min="21" max="16384" width="10.625" style="1"/>
  </cols>
  <sheetData>
    <row r="2" spans="2:19" x14ac:dyDescent="0.25">
      <c r="B2" s="2" t="s">
        <v>9</v>
      </c>
      <c r="C2" s="2" t="s">
        <v>10</v>
      </c>
      <c r="D2" s="2" t="s">
        <v>15</v>
      </c>
      <c r="E2" s="2" t="s">
        <v>21</v>
      </c>
      <c r="F2" s="2" t="s">
        <v>7</v>
      </c>
      <c r="G2" s="2" t="s">
        <v>1</v>
      </c>
      <c r="H2" s="2" t="s">
        <v>0</v>
      </c>
      <c r="I2" s="2" t="s">
        <v>2</v>
      </c>
      <c r="J2" s="2" t="s">
        <v>3</v>
      </c>
      <c r="K2" s="2"/>
      <c r="L2" s="2" t="s">
        <v>4</v>
      </c>
      <c r="M2" s="2" t="s">
        <v>18</v>
      </c>
      <c r="N2" s="2" t="s">
        <v>5</v>
      </c>
      <c r="O2" s="2" t="s">
        <v>6</v>
      </c>
      <c r="P2" s="2" t="s">
        <v>8</v>
      </c>
      <c r="Q2" s="2" t="s">
        <v>14</v>
      </c>
    </row>
    <row r="3" spans="2:19" x14ac:dyDescent="0.25">
      <c r="B3" s="7">
        <v>45991</v>
      </c>
      <c r="C3" s="8" t="s">
        <v>12</v>
      </c>
      <c r="D3" s="8" t="s">
        <v>17</v>
      </c>
      <c r="E3" s="12">
        <v>3.7</v>
      </c>
      <c r="F3" s="11">
        <v>2500</v>
      </c>
      <c r="G3" s="8">
        <v>46396</v>
      </c>
      <c r="H3" s="9">
        <v>0.88541666666666663</v>
      </c>
      <c r="I3" s="8">
        <v>47476</v>
      </c>
      <c r="J3" s="9">
        <v>0.92777777777777781</v>
      </c>
      <c r="L3" s="3">
        <f t="shared" ref="L3:L20" si="0">IF(OR(G3="",I3=""),"",I3-G3)</f>
        <v>1080</v>
      </c>
      <c r="M3" s="4">
        <f t="shared" ref="M3:M20" si="1">IF(OR(H3="",J3=""),"",IF(H3&lt;J3,J3-H3,J3+1-H3))</f>
        <v>4.2361111111111183E-2</v>
      </c>
      <c r="N3" s="5">
        <f>IF(OR(L3="",M3=""),"",L3/M3*(1/24))</f>
        <v>1062.2950819672112</v>
      </c>
      <c r="O3" s="5">
        <f t="shared" ref="O3:O20" si="2">IF(N3="","",N3/E3)</f>
        <v>287.10677891005707</v>
      </c>
      <c r="P3" s="6">
        <f>IF(O3="","",F3/O3)</f>
        <v>8.7075617283950777</v>
      </c>
      <c r="Q3" s="6">
        <f>IF(P3="","",P3/24)</f>
        <v>0.36281507201646157</v>
      </c>
    </row>
    <row r="4" spans="2:19" x14ac:dyDescent="0.25">
      <c r="B4" s="7">
        <v>45991</v>
      </c>
      <c r="C4" s="8" t="s">
        <v>13</v>
      </c>
      <c r="D4" s="8" t="s">
        <v>17</v>
      </c>
      <c r="E4" s="12">
        <v>3.7</v>
      </c>
      <c r="F4" s="11">
        <v>2500</v>
      </c>
      <c r="G4" s="8">
        <v>48161</v>
      </c>
      <c r="H4" s="9">
        <v>0.95833333333333337</v>
      </c>
      <c r="I4" s="8">
        <v>54303</v>
      </c>
      <c r="J4" s="9">
        <v>0.31736111111111109</v>
      </c>
      <c r="L4" s="3">
        <f t="shared" si="0"/>
        <v>6142</v>
      </c>
      <c r="M4" s="4">
        <f t="shared" si="1"/>
        <v>0.35902777777777761</v>
      </c>
      <c r="N4" s="5">
        <f t="shared" ref="N4" si="3">IF(OR(L4="",M4=""),"",L4/M4*(1/24))</f>
        <v>712.80464216634459</v>
      </c>
      <c r="O4" s="5">
        <f t="shared" si="2"/>
        <v>192.64990328820124</v>
      </c>
      <c r="P4" s="6">
        <f t="shared" ref="P4:P20" si="4">IF(O4="","",F4/O4)</f>
        <v>12.976907630522083</v>
      </c>
      <c r="Q4" s="6">
        <f t="shared" ref="Q4:Q20" si="5">IF(P4="","",P4/24)</f>
        <v>0.5407044846050868</v>
      </c>
    </row>
    <row r="5" spans="2:19" x14ac:dyDescent="0.25">
      <c r="B5" s="7">
        <v>45992</v>
      </c>
      <c r="C5" s="8" t="s">
        <v>11</v>
      </c>
      <c r="D5" s="8" t="s">
        <v>16</v>
      </c>
      <c r="E5" s="12">
        <v>3.7</v>
      </c>
      <c r="F5" s="11">
        <v>700</v>
      </c>
      <c r="G5" s="8">
        <v>54309</v>
      </c>
      <c r="H5" s="9">
        <v>0.81458333333333333</v>
      </c>
      <c r="I5" s="8">
        <v>54700</v>
      </c>
      <c r="J5" s="9">
        <v>0.87083333333333335</v>
      </c>
      <c r="L5" s="3">
        <f t="shared" si="0"/>
        <v>391</v>
      </c>
      <c r="M5" s="4">
        <f t="shared" si="1"/>
        <v>5.6250000000000022E-2</v>
      </c>
      <c r="N5" s="5">
        <f t="shared" ref="N5:N20" si="6">IF(OR(L5="",M5=""),"",L5/M5*(1/24))</f>
        <v>289.62962962962951</v>
      </c>
      <c r="O5" s="5">
        <f t="shared" si="2"/>
        <v>78.278278278278236</v>
      </c>
      <c r="P5" s="6">
        <f t="shared" si="4"/>
        <v>8.9424552429667568</v>
      </c>
      <c r="Q5" s="6">
        <f t="shared" si="5"/>
        <v>0.37260230179028153</v>
      </c>
    </row>
    <row r="6" spans="2:19" x14ac:dyDescent="0.25">
      <c r="B6" s="7"/>
      <c r="C6" s="8"/>
      <c r="D6" s="8"/>
      <c r="E6" s="12">
        <v>3.7</v>
      </c>
      <c r="F6" s="11">
        <v>700</v>
      </c>
      <c r="G6" s="8">
        <v>54700</v>
      </c>
      <c r="H6" s="9">
        <v>0.87083333333333335</v>
      </c>
      <c r="I6" s="8">
        <v>54828</v>
      </c>
      <c r="J6" s="9">
        <v>0.89027777777777772</v>
      </c>
      <c r="L6" s="3">
        <f t="shared" si="0"/>
        <v>128</v>
      </c>
      <c r="M6" s="4">
        <f t="shared" si="1"/>
        <v>1.9444444444444375E-2</v>
      </c>
      <c r="N6" s="5">
        <f t="shared" si="6"/>
        <v>274.28571428571524</v>
      </c>
      <c r="O6" s="5">
        <f t="shared" si="2"/>
        <v>74.131274131274381</v>
      </c>
      <c r="P6" s="6">
        <f t="shared" si="4"/>
        <v>9.442708333333302</v>
      </c>
      <c r="Q6" s="6">
        <f t="shared" si="5"/>
        <v>0.39344618055555425</v>
      </c>
    </row>
    <row r="7" spans="2:19" x14ac:dyDescent="0.25">
      <c r="B7" s="7"/>
      <c r="C7" s="8"/>
      <c r="D7" s="8"/>
      <c r="E7" s="12">
        <v>3.7</v>
      </c>
      <c r="F7" s="11">
        <v>700</v>
      </c>
      <c r="G7" s="8">
        <v>54828</v>
      </c>
      <c r="H7" s="9">
        <v>0.89027777777777772</v>
      </c>
      <c r="I7" s="8">
        <v>55141</v>
      </c>
      <c r="J7" s="9">
        <v>0.94652777777777775</v>
      </c>
      <c r="L7" s="3">
        <f t="shared" si="0"/>
        <v>313</v>
      </c>
      <c r="M7" s="4">
        <f t="shared" si="1"/>
        <v>5.6250000000000022E-2</v>
      </c>
      <c r="N7" s="5">
        <f t="shared" si="6"/>
        <v>231.85185185185176</v>
      </c>
      <c r="O7" s="5">
        <f t="shared" si="2"/>
        <v>62.662662662662633</v>
      </c>
      <c r="P7" s="6">
        <f t="shared" si="4"/>
        <v>11.170926517571891</v>
      </c>
      <c r="Q7" s="6">
        <f t="shared" si="5"/>
        <v>0.46545527156549543</v>
      </c>
    </row>
    <row r="8" spans="2:19" x14ac:dyDescent="0.25">
      <c r="B8" s="7"/>
      <c r="C8" s="8"/>
      <c r="D8" s="8"/>
      <c r="E8" s="12">
        <v>3.7</v>
      </c>
      <c r="F8" s="11">
        <v>700</v>
      </c>
      <c r="G8" s="8">
        <v>55141</v>
      </c>
      <c r="H8" s="9">
        <v>0.94652777777777775</v>
      </c>
      <c r="I8" s="8">
        <v>56819</v>
      </c>
      <c r="J8" s="9"/>
      <c r="L8" s="3">
        <f t="shared" si="0"/>
        <v>1678</v>
      </c>
      <c r="M8" s="4" t="str">
        <f t="shared" si="1"/>
        <v/>
      </c>
      <c r="N8" s="5" t="str">
        <f t="shared" si="6"/>
        <v/>
      </c>
      <c r="O8" s="5" t="str">
        <f t="shared" si="2"/>
        <v/>
      </c>
      <c r="P8" s="6" t="str">
        <f t="shared" si="4"/>
        <v/>
      </c>
      <c r="Q8" s="6" t="str">
        <f t="shared" si="5"/>
        <v/>
      </c>
      <c r="S8" s="10" t="s">
        <v>19</v>
      </c>
    </row>
    <row r="9" spans="2:19" x14ac:dyDescent="0.25">
      <c r="B9" s="7"/>
      <c r="C9" s="8"/>
      <c r="D9" s="8"/>
      <c r="E9" s="12"/>
      <c r="F9" s="11"/>
      <c r="G9" s="8"/>
      <c r="H9" s="9"/>
      <c r="I9" s="8"/>
      <c r="J9" s="9"/>
      <c r="L9" s="3" t="str">
        <f t="shared" si="0"/>
        <v/>
      </c>
      <c r="M9" s="4" t="str">
        <f t="shared" si="1"/>
        <v/>
      </c>
      <c r="N9" s="5" t="str">
        <f t="shared" si="6"/>
        <v/>
      </c>
      <c r="O9" s="5" t="str">
        <f t="shared" si="2"/>
        <v/>
      </c>
      <c r="P9" s="6" t="str">
        <f t="shared" si="4"/>
        <v/>
      </c>
      <c r="Q9" s="6" t="str">
        <f t="shared" si="5"/>
        <v/>
      </c>
    </row>
    <row r="10" spans="2:19" x14ac:dyDescent="0.25">
      <c r="B10" s="7">
        <v>45993</v>
      </c>
      <c r="C10" s="8" t="s">
        <v>11</v>
      </c>
      <c r="D10" s="8"/>
      <c r="E10" s="12">
        <v>3.7</v>
      </c>
      <c r="F10" s="11">
        <v>700</v>
      </c>
      <c r="G10" s="8">
        <v>57035</v>
      </c>
      <c r="H10" s="9">
        <v>0.33888888888888891</v>
      </c>
      <c r="I10" s="8">
        <v>57609</v>
      </c>
      <c r="J10" s="9">
        <v>0.42777777777777776</v>
      </c>
      <c r="L10" s="3">
        <f t="shared" si="0"/>
        <v>574</v>
      </c>
      <c r="M10" s="4">
        <f t="shared" si="1"/>
        <v>8.8888888888888851E-2</v>
      </c>
      <c r="N10" s="5">
        <f t="shared" si="6"/>
        <v>269.06250000000011</v>
      </c>
      <c r="O10" s="5">
        <f t="shared" si="2"/>
        <v>72.719594594594625</v>
      </c>
      <c r="P10" s="6">
        <f t="shared" si="4"/>
        <v>9.6260162601625971</v>
      </c>
      <c r="Q10" s="6">
        <f t="shared" si="5"/>
        <v>0.4010840108401082</v>
      </c>
      <c r="S10" s="10" t="s">
        <v>20</v>
      </c>
    </row>
    <row r="11" spans="2:19" x14ac:dyDescent="0.25">
      <c r="B11" s="7"/>
      <c r="C11" s="8"/>
      <c r="D11" s="8"/>
      <c r="E11" s="12">
        <v>3.7</v>
      </c>
      <c r="F11" s="11">
        <v>700</v>
      </c>
      <c r="G11" s="8">
        <v>57609</v>
      </c>
      <c r="H11" s="9">
        <v>0.42777777777777776</v>
      </c>
      <c r="I11" s="8">
        <v>57844</v>
      </c>
      <c r="J11" s="9">
        <v>0.46319444444444446</v>
      </c>
      <c r="L11" s="3">
        <f t="shared" si="0"/>
        <v>235</v>
      </c>
      <c r="M11" s="4">
        <f t="shared" si="1"/>
        <v>3.5416666666666707E-2</v>
      </c>
      <c r="N11" s="5">
        <f t="shared" si="6"/>
        <v>276.4705882352938</v>
      </c>
      <c r="O11" s="5">
        <f t="shared" si="2"/>
        <v>74.721780604133457</v>
      </c>
      <c r="P11" s="6">
        <f t="shared" si="4"/>
        <v>9.3680851063829902</v>
      </c>
      <c r="Q11" s="6">
        <f t="shared" si="5"/>
        <v>0.39033687943262457</v>
      </c>
    </row>
    <row r="12" spans="2:19" x14ac:dyDescent="0.25">
      <c r="B12" s="7"/>
      <c r="C12" s="8"/>
      <c r="D12" s="8"/>
      <c r="E12" s="12">
        <v>3.7</v>
      </c>
      <c r="F12" s="11">
        <v>700</v>
      </c>
      <c r="G12" s="8">
        <v>57844</v>
      </c>
      <c r="H12" s="9">
        <v>0.46319444444444446</v>
      </c>
      <c r="I12" s="8">
        <v>58486</v>
      </c>
      <c r="J12" s="9">
        <v>0.57916666666666672</v>
      </c>
      <c r="L12" s="3">
        <f t="shared" si="0"/>
        <v>642</v>
      </c>
      <c r="M12" s="4">
        <f t="shared" si="1"/>
        <v>0.11597222222222225</v>
      </c>
      <c r="N12" s="5">
        <f t="shared" si="6"/>
        <v>230.65868263473047</v>
      </c>
      <c r="O12" s="5">
        <f t="shared" si="2"/>
        <v>62.340184495873096</v>
      </c>
      <c r="P12" s="6">
        <f t="shared" si="4"/>
        <v>11.228712357217034</v>
      </c>
      <c r="Q12" s="6">
        <f t="shared" si="5"/>
        <v>0.46786301488404308</v>
      </c>
    </row>
    <row r="13" spans="2:19" x14ac:dyDescent="0.25">
      <c r="B13" s="7"/>
      <c r="C13" s="8"/>
      <c r="D13" s="8"/>
      <c r="E13" s="12">
        <v>3.7</v>
      </c>
      <c r="F13" s="11">
        <v>700</v>
      </c>
      <c r="G13" s="8">
        <v>58486</v>
      </c>
      <c r="H13" s="9">
        <v>0.57916666666666672</v>
      </c>
      <c r="I13" s="8">
        <v>59113</v>
      </c>
      <c r="J13" s="9">
        <v>0.69166666666666665</v>
      </c>
      <c r="L13" s="3">
        <f t="shared" si="0"/>
        <v>627</v>
      </c>
      <c r="M13" s="4">
        <f t="shared" si="1"/>
        <v>0.11249999999999993</v>
      </c>
      <c r="N13" s="5">
        <f t="shared" si="6"/>
        <v>232.22222222222234</v>
      </c>
      <c r="O13" s="5">
        <f t="shared" si="2"/>
        <v>62.76276276276279</v>
      </c>
      <c r="P13" s="6">
        <f t="shared" si="4"/>
        <v>11.153110047846885</v>
      </c>
      <c r="Q13" s="6">
        <f t="shared" si="5"/>
        <v>0.46471291866028691</v>
      </c>
    </row>
    <row r="14" spans="2:19" x14ac:dyDescent="0.25">
      <c r="B14" s="7"/>
      <c r="C14" s="8"/>
      <c r="D14" s="8"/>
      <c r="E14" s="12">
        <v>3.7</v>
      </c>
      <c r="F14" s="11">
        <v>700</v>
      </c>
      <c r="G14" s="8">
        <v>59287</v>
      </c>
      <c r="H14" s="9">
        <v>0.74236111111111114</v>
      </c>
      <c r="I14" s="8">
        <v>60089</v>
      </c>
      <c r="J14" s="9">
        <v>0.88472222222222219</v>
      </c>
      <c r="L14" s="3">
        <f t="shared" si="0"/>
        <v>802</v>
      </c>
      <c r="M14" s="4">
        <f t="shared" si="1"/>
        <v>0.14236111111111105</v>
      </c>
      <c r="N14" s="5">
        <f t="shared" si="6"/>
        <v>234.73170731707324</v>
      </c>
      <c r="O14" s="5">
        <f t="shared" si="2"/>
        <v>63.441001977587362</v>
      </c>
      <c r="P14" s="6">
        <f t="shared" si="4"/>
        <v>11.033873649210305</v>
      </c>
      <c r="Q14" s="6">
        <f t="shared" si="5"/>
        <v>0.4597447353837627</v>
      </c>
    </row>
    <row r="15" spans="2:19" x14ac:dyDescent="0.25">
      <c r="B15" s="7"/>
      <c r="C15" s="8"/>
      <c r="D15" s="8"/>
      <c r="E15" s="12">
        <v>3.7</v>
      </c>
      <c r="F15" s="11">
        <v>700</v>
      </c>
      <c r="G15" s="8">
        <v>60089</v>
      </c>
      <c r="H15" s="9">
        <v>0.88472222222222219</v>
      </c>
      <c r="I15" s="8">
        <v>62117</v>
      </c>
      <c r="J15" s="9">
        <v>0.26874999999999999</v>
      </c>
      <c r="L15" s="3">
        <f t="shared" si="0"/>
        <v>2028</v>
      </c>
      <c r="M15" s="4">
        <f t="shared" si="1"/>
        <v>0.38402777777777786</v>
      </c>
      <c r="N15" s="5">
        <f t="shared" si="6"/>
        <v>220.03616636528025</v>
      </c>
      <c r="O15" s="5">
        <f t="shared" si="2"/>
        <v>59.469234152778441</v>
      </c>
      <c r="P15" s="6">
        <f t="shared" si="4"/>
        <v>11.770792241946092</v>
      </c>
      <c r="Q15" s="6">
        <f t="shared" si="5"/>
        <v>0.4904496767477538</v>
      </c>
    </row>
    <row r="16" spans="2:19" x14ac:dyDescent="0.25">
      <c r="B16" s="7"/>
      <c r="C16" s="8"/>
      <c r="D16" s="8"/>
      <c r="E16" s="12">
        <v>3.7</v>
      </c>
      <c r="F16" s="11">
        <v>700</v>
      </c>
      <c r="G16" s="8">
        <v>62117</v>
      </c>
      <c r="H16" s="9">
        <v>0.26874999999999999</v>
      </c>
      <c r="I16" s="8">
        <v>62334</v>
      </c>
      <c r="J16" s="9">
        <v>0.30486111111111114</v>
      </c>
      <c r="L16" s="3">
        <f t="shared" si="0"/>
        <v>217</v>
      </c>
      <c r="M16" s="4">
        <f t="shared" si="1"/>
        <v>3.6111111111111149E-2</v>
      </c>
      <c r="N16" s="5">
        <f t="shared" si="6"/>
        <v>250.38461538461513</v>
      </c>
      <c r="O16" s="5">
        <f t="shared" si="2"/>
        <v>67.671517671517606</v>
      </c>
      <c r="P16" s="6">
        <f t="shared" si="4"/>
        <v>10.344086021505387</v>
      </c>
      <c r="Q16" s="6">
        <f t="shared" si="5"/>
        <v>0.43100358422939111</v>
      </c>
      <c r="S16" s="10" t="s">
        <v>22</v>
      </c>
    </row>
    <row r="17" spans="2:19" x14ac:dyDescent="0.25">
      <c r="B17" s="7"/>
      <c r="C17" s="8"/>
      <c r="D17" s="8"/>
      <c r="E17" s="12"/>
      <c r="F17" s="11"/>
      <c r="G17" s="8"/>
      <c r="H17" s="9"/>
      <c r="I17" s="8"/>
      <c r="J17" s="9"/>
      <c r="L17" s="3" t="str">
        <f t="shared" si="0"/>
        <v/>
      </c>
      <c r="M17" s="4" t="str">
        <f t="shared" si="1"/>
        <v/>
      </c>
      <c r="N17" s="5" t="str">
        <f t="shared" si="6"/>
        <v/>
      </c>
      <c r="O17" s="5" t="str">
        <f t="shared" si="2"/>
        <v/>
      </c>
      <c r="P17" s="6" t="str">
        <f t="shared" si="4"/>
        <v/>
      </c>
      <c r="Q17" s="6" t="str">
        <f t="shared" si="5"/>
        <v/>
      </c>
      <c r="S17" s="10" t="s">
        <v>23</v>
      </c>
    </row>
    <row r="18" spans="2:19" x14ac:dyDescent="0.25">
      <c r="B18" s="7"/>
      <c r="C18" s="8"/>
      <c r="D18" s="8"/>
      <c r="E18" s="12"/>
      <c r="F18" s="11"/>
      <c r="G18" s="8"/>
      <c r="H18" s="9"/>
      <c r="I18" s="8"/>
      <c r="J18" s="9"/>
      <c r="L18" s="3" t="str">
        <f t="shared" ref="L18" si="7">IF(OR(G18="",I18=""),"",I18-G18)</f>
        <v/>
      </c>
      <c r="M18" s="4" t="str">
        <f t="shared" ref="M18" si="8">IF(OR(H18="",J18=""),"",IF(H18&lt;J18,J18-H18,J18+1-H18))</f>
        <v/>
      </c>
      <c r="N18" s="5" t="str">
        <f t="shared" si="6"/>
        <v/>
      </c>
      <c r="O18" s="5" t="str">
        <f t="shared" si="2"/>
        <v/>
      </c>
      <c r="P18" s="6" t="str">
        <f t="shared" si="4"/>
        <v/>
      </c>
      <c r="Q18" s="6" t="str">
        <f t="shared" si="5"/>
        <v/>
      </c>
      <c r="S18" s="10" t="s">
        <v>24</v>
      </c>
    </row>
    <row r="19" spans="2:19" x14ac:dyDescent="0.25">
      <c r="B19" s="7"/>
      <c r="C19" s="8"/>
      <c r="D19" s="8"/>
      <c r="E19" s="12"/>
      <c r="F19" s="11"/>
      <c r="G19" s="8"/>
      <c r="H19" s="9"/>
      <c r="I19" s="8"/>
      <c r="J19" s="9"/>
      <c r="L19" s="3" t="str">
        <f t="shared" si="0"/>
        <v/>
      </c>
      <c r="M19" s="4" t="str">
        <f t="shared" si="1"/>
        <v/>
      </c>
      <c r="N19" s="5" t="str">
        <f t="shared" si="6"/>
        <v/>
      </c>
      <c r="O19" s="5" t="str">
        <f t="shared" si="2"/>
        <v/>
      </c>
      <c r="P19" s="6" t="str">
        <f t="shared" si="4"/>
        <v/>
      </c>
      <c r="Q19" s="6" t="str">
        <f t="shared" si="5"/>
        <v/>
      </c>
    </row>
    <row r="20" spans="2:19" x14ac:dyDescent="0.25">
      <c r="B20" s="7"/>
      <c r="C20" s="8"/>
      <c r="D20" s="8"/>
      <c r="E20" s="12"/>
      <c r="F20" s="11"/>
      <c r="G20" s="8"/>
      <c r="H20" s="9"/>
      <c r="I20" s="8"/>
      <c r="J20" s="9"/>
      <c r="L20" s="3" t="str">
        <f t="shared" si="0"/>
        <v/>
      </c>
      <c r="M20" s="4" t="str">
        <f t="shared" si="1"/>
        <v/>
      </c>
      <c r="N20" s="5" t="str">
        <f t="shared" si="6"/>
        <v/>
      </c>
      <c r="O20" s="5" t="str">
        <f t="shared" si="2"/>
        <v/>
      </c>
      <c r="P20" s="6" t="str">
        <f t="shared" si="4"/>
        <v/>
      </c>
      <c r="Q20" s="6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2025-12-02T02:56:40Z</dcterms:created>
  <dcterms:modified xsi:type="dcterms:W3CDTF">2025-12-05T03:53:25Z</dcterms:modified>
</cp:coreProperties>
</file>