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fisher/Documents/ My Documents/Hobbies/ham radio/foxhunting/"/>
    </mc:Choice>
  </mc:AlternateContent>
  <xr:revisionPtr revIDLastSave="0" documentId="13_ncr:1_{5425E17B-E5F2-5743-A496-4FFC827598F1}" xr6:coauthVersionLast="47" xr6:coauthVersionMax="47" xr10:uidLastSave="{00000000-0000-0000-0000-000000000000}"/>
  <bookViews>
    <workbookView xWindow="8920" yWindow="700" windowWidth="36040" windowHeight="25960" activeTab="1" xr2:uid="{21C55F3F-16C3-DB44-8015-F69ED7A740AD}"/>
  </bookViews>
  <sheets>
    <sheet name="Fox Boxes" sheetId="1" r:id="rId1"/>
    <sheet name="Hunting Radios" sheetId="2" r:id="rId2"/>
    <sheet name="Cost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4" l="1"/>
  <c r="D7" i="4"/>
  <c r="C24" i="4"/>
  <c r="D24" i="4" s="1"/>
  <c r="D16" i="4"/>
  <c r="C12" i="4"/>
  <c r="D12" i="4" s="1"/>
  <c r="D17" i="4"/>
  <c r="D15" i="4"/>
  <c r="D14" i="4"/>
  <c r="D13" i="4"/>
  <c r="D11" i="4"/>
  <c r="C37" i="4"/>
  <c r="D37" i="4" s="1"/>
  <c r="C36" i="4"/>
  <c r="D36" i="4" s="1"/>
  <c r="D40" i="4"/>
  <c r="D21" i="4"/>
  <c r="D95" i="4"/>
  <c r="D89" i="4"/>
  <c r="D84" i="4"/>
  <c r="D81" i="4"/>
  <c r="D44" i="4"/>
  <c r="D57" i="4"/>
  <c r="D39" i="4"/>
  <c r="D53" i="4"/>
  <c r="D41" i="4"/>
  <c r="D38" i="4"/>
  <c r="D33" i="4"/>
  <c r="D34" i="4"/>
  <c r="D35" i="4"/>
  <c r="D42" i="4"/>
  <c r="D49" i="4"/>
  <c r="H15" i="4" l="1"/>
  <c r="I15" i="4" s="1"/>
  <c r="H11" i="4"/>
  <c r="I11" i="4" s="1"/>
  <c r="H35" i="4"/>
  <c r="I35" i="4" s="1"/>
  <c r="H33" i="4"/>
  <c r="I33" i="4" s="1"/>
  <c r="D67" i="4" l="1"/>
  <c r="D9" i="4"/>
  <c r="D27" i="4"/>
  <c r="D77" i="4"/>
  <c r="D62" i="4"/>
  <c r="D59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10" i="4"/>
  <c r="D8" i="4"/>
  <c r="D6" i="4"/>
  <c r="D5" i="4"/>
  <c r="D4" i="4"/>
  <c r="D97" i="4"/>
  <c r="D92" i="4"/>
  <c r="D94" i="4"/>
  <c r="D93" i="4"/>
  <c r="D96" i="4"/>
  <c r="D91" i="4"/>
  <c r="D90" i="4"/>
  <c r="D76" i="4"/>
  <c r="D83" i="4"/>
  <c r="D78" i="4"/>
  <c r="D85" i="4"/>
  <c r="D87" i="4"/>
  <c r="D86" i="4"/>
  <c r="D79" i="4"/>
  <c r="D88" i="4"/>
  <c r="D82" i="4"/>
  <c r="D80" i="4"/>
  <c r="D75" i="4"/>
  <c r="D74" i="4"/>
  <c r="D73" i="4"/>
  <c r="D72" i="4"/>
  <c r="D70" i="4"/>
  <c r="D68" i="4"/>
  <c r="D69" i="4"/>
  <c r="D71" i="4"/>
  <c r="D66" i="4"/>
  <c r="D32" i="4"/>
  <c r="D28" i="4"/>
  <c r="D29" i="4"/>
  <c r="D31" i="4"/>
  <c r="D25" i="4"/>
  <c r="D18" i="4"/>
  <c r="D26" i="4"/>
  <c r="D20" i="4"/>
  <c r="D30" i="4"/>
  <c r="D22" i="4"/>
  <c r="D23" i="4"/>
  <c r="D19" i="4"/>
  <c r="D65" i="4"/>
  <c r="D64" i="4"/>
  <c r="D63" i="4"/>
  <c r="D61" i="4"/>
  <c r="D60" i="4"/>
  <c r="D56" i="4"/>
  <c r="D54" i="4"/>
  <c r="D51" i="4"/>
  <c r="D58" i="4"/>
  <c r="D52" i="4"/>
  <c r="D50" i="4"/>
  <c r="D48" i="4"/>
  <c r="D55" i="4"/>
  <c r="D47" i="4"/>
  <c r="D46" i="4"/>
  <c r="D45" i="4"/>
  <c r="D43" i="4"/>
  <c r="C56" i="1"/>
  <c r="D40" i="1"/>
  <c r="D41" i="1"/>
  <c r="D38" i="1"/>
  <c r="D45" i="1"/>
  <c r="D49" i="1"/>
  <c r="D37" i="1"/>
  <c r="D47" i="1"/>
  <c r="D48" i="1"/>
  <c r="D51" i="1"/>
  <c r="D52" i="1"/>
  <c r="D46" i="1"/>
  <c r="D63" i="1"/>
  <c r="D62" i="1"/>
  <c r="D61" i="1"/>
  <c r="D60" i="1"/>
  <c r="D59" i="1"/>
  <c r="D58" i="1"/>
  <c r="D57" i="1"/>
  <c r="D55" i="1"/>
  <c r="D44" i="1"/>
  <c r="D54" i="1"/>
  <c r="D53" i="1"/>
  <c r="D42" i="1"/>
  <c r="D39" i="1"/>
  <c r="G8" i="2"/>
  <c r="G12" i="2" s="1"/>
  <c r="G24" i="2" s="1"/>
  <c r="H6" i="4" l="1"/>
  <c r="I6" i="4" s="1"/>
  <c r="H75" i="4"/>
  <c r="I75" i="4" s="1"/>
  <c r="H18" i="4"/>
  <c r="I18" i="4" s="1"/>
  <c r="H43" i="4"/>
  <c r="I43" i="4" s="1"/>
  <c r="H91" i="4"/>
  <c r="I91" i="4" s="1"/>
  <c r="H66" i="4"/>
  <c r="I66" i="4" s="1"/>
  <c r="H4" i="4"/>
  <c r="I4" i="4" s="1"/>
  <c r="D56" i="1" l="1"/>
</calcChain>
</file>

<file path=xl/sharedStrings.xml><?xml version="1.0" encoding="utf-8"?>
<sst xmlns="http://schemas.openxmlformats.org/spreadsheetml/2006/main" count="298" uniqueCount="213">
  <si>
    <t>BEACON</t>
  </si>
  <si>
    <t>FOX-3</t>
  </si>
  <si>
    <t>FOX-4</t>
  </si>
  <si>
    <t>FOX-5</t>
  </si>
  <si>
    <t>FOX-6</t>
  </si>
  <si>
    <t>Name</t>
  </si>
  <si>
    <t>2MHz OA</t>
  </si>
  <si>
    <t>TX freq</t>
  </si>
  <si>
    <t>tones</t>
  </si>
  <si>
    <t>random</t>
  </si>
  <si>
    <t>3 2 1 1 1</t>
  </si>
  <si>
    <t>1 2 3 3 3</t>
  </si>
  <si>
    <t>3 3 3 2 1 2 3 3 3</t>
  </si>
  <si>
    <t>1 1 1 2 3 2 1 1 1</t>
  </si>
  <si>
    <t>TX length</t>
  </si>
  <si>
    <t>repeats every</t>
  </si>
  <si>
    <t>unlock code</t>
  </si>
  <si>
    <t>id code</t>
  </si>
  <si>
    <t>tones code</t>
  </si>
  <si>
    <t>repeat code</t>
  </si>
  <si>
    <t>tx code</t>
  </si>
  <si>
    <t>behavior code</t>
  </si>
  <si>
    <t>A6 43 68</t>
  </si>
  <si>
    <t>A2 00 30</t>
  </si>
  <si>
    <t>A3 01 00</t>
  </si>
  <si>
    <t>C4 2 3 #</t>
  </si>
  <si>
    <t>C1 14 30 26 25 03 #</t>
  </si>
  <si>
    <t>C2 30 20 10 10 10 00 #</t>
  </si>
  <si>
    <t>C2 10 20 30 30 30 00 #</t>
  </si>
  <si>
    <t>C2 10 10 10 20 30 20 10 10 10 00 #</t>
  </si>
  <si>
    <t>C2 30 30 30 20 10 20 30 30 30 00 #</t>
  </si>
  <si>
    <t>radio</t>
  </si>
  <si>
    <t>Baofeng UV-3R</t>
  </si>
  <si>
    <t>controller</t>
  </si>
  <si>
    <t>piccon</t>
  </si>
  <si>
    <t>MicroFox-15</t>
  </si>
  <si>
    <t>power</t>
  </si>
  <si>
    <t>100mW</t>
  </si>
  <si>
    <t>volume</t>
  </si>
  <si>
    <t>Baofengs draw 40mA (12v) idle</t>
  </si>
  <si>
    <t>ctrl cable</t>
  </si>
  <si>
    <t>n/a</t>
  </si>
  <si>
    <t>internal</t>
  </si>
  <si>
    <t>ctrl jumper</t>
  </si>
  <si>
    <t>OFF</t>
  </si>
  <si>
    <t>UV-3R notes:</t>
  </si>
  <si>
    <t>keypad lock: hold MENU 2 seconds</t>
  </si>
  <si>
    <t>piccon notes:</t>
  </si>
  <si>
    <t>1 = start transmit immediately, run program</t>
  </si>
  <si>
    <t>3 = stop program</t>
  </si>
  <si>
    <t>4 = DTMF lock (does not stop program)</t>
  </si>
  <si>
    <t>HTB</t>
  </si>
  <si>
    <t>custom</t>
  </si>
  <si>
    <t>radio may tx briefly when inserting control cable</t>
  </si>
  <si>
    <t>install foil tape inside all cases, test for ground</t>
  </si>
  <si>
    <t>hi/lo and buck voltage adjusted for 500mA draw from batts</t>
  </si>
  <si>
    <t>as adjusted, output varies between 1.3-1.6w</t>
  </si>
  <si>
    <t>may not power on automatically if buck output is over 4..2v</t>
  </si>
  <si>
    <t>set volume and squelch to 1</t>
  </si>
  <si>
    <t>baofengs draw 40mA RX if squelch is closed, 47mA if open</t>
  </si>
  <si>
    <t>WARNING - power barrel s center NEGATIVE</t>
  </si>
  <si>
    <t>notes</t>
  </si>
  <si>
    <t>older model of firmware</t>
  </si>
  <si>
    <t>uses FOX-4's frequency</t>
  </si>
  <si>
    <t>#4368 = DTMF unlock</t>
  </si>
  <si>
    <t>2 = toggle program run or stop (going from stop to run starts a tx cycle)</t>
  </si>
  <si>
    <t>spray paint camo cases</t>
  </si>
  <si>
    <t>record tx power above for all foxes</t>
  </si>
  <si>
    <t>15mW</t>
  </si>
  <si>
    <t>shave and a haircut</t>
  </si>
  <si>
    <t>123123123 323231</t>
  </si>
  <si>
    <t xml:space="preserve">superman </t>
  </si>
  <si>
    <t>hail to the chief</t>
  </si>
  <si>
    <t>rudolf the red nosed raindeer</t>
  </si>
  <si>
    <t>santa claus is coming to town</t>
  </si>
  <si>
    <t>frosty the snowman</t>
  </si>
  <si>
    <t>deck the halls</t>
  </si>
  <si>
    <t>fox box to do:</t>
  </si>
  <si>
    <t>tone ideas:</t>
  </si>
  <si>
    <t>add IF FOUND sheet to bottom of cases</t>
  </si>
  <si>
    <t>then consider the tape beams, australian finder, dopplers, etc</t>
  </si>
  <si>
    <t>total invesstment</t>
  </si>
  <si>
    <t>2x 16 AA bays smart chargers</t>
  </si>
  <si>
    <t>0022226</t>
  </si>
  <si>
    <t>Realistic</t>
  </si>
  <si>
    <t>donated by N4HRL</t>
  </si>
  <si>
    <t>10013668</t>
  </si>
  <si>
    <t>additional support hardware:</t>
  </si>
  <si>
    <t>0048001</t>
  </si>
  <si>
    <t>0177422</t>
  </si>
  <si>
    <t>Radio Shack</t>
  </si>
  <si>
    <t>0020527</t>
  </si>
  <si>
    <t>total cost of radios</t>
  </si>
  <si>
    <t>intermittent TX</t>
  </si>
  <si>
    <t>0085649</t>
  </si>
  <si>
    <t>0102825</t>
  </si>
  <si>
    <t>count</t>
  </si>
  <si>
    <t>0086748</t>
  </si>
  <si>
    <t>start of SN is defaced</t>
  </si>
  <si>
    <t>0000615</t>
  </si>
  <si>
    <t>average replacement cost</t>
  </si>
  <si>
    <t>no TX</t>
  </si>
  <si>
    <t>0121768</t>
  </si>
  <si>
    <t>0060104</t>
  </si>
  <si>
    <t>6x Energizer Recharge AA 2300 mAh</t>
  </si>
  <si>
    <t>10007429</t>
  </si>
  <si>
    <t>10002360</t>
  </si>
  <si>
    <t>average cost of radio</t>
  </si>
  <si>
    <t>0096243</t>
  </si>
  <si>
    <t>note</t>
  </si>
  <si>
    <t>SN</t>
  </si>
  <si>
    <t>brand</t>
  </si>
  <si>
    <t>ID</t>
  </si>
  <si>
    <t>charge</t>
  </si>
  <si>
    <t>qty</t>
  </si>
  <si>
    <t>cost</t>
  </si>
  <si>
    <t>Decription</t>
  </si>
  <si>
    <t>Apache small case</t>
  </si>
  <si>
    <t>8 AA battery holder</t>
  </si>
  <si>
    <t>net</t>
  </si>
  <si>
    <t>SMA pigtail</t>
  </si>
  <si>
    <t>LED power assembly</t>
  </si>
  <si>
    <t>voltmeter</t>
  </si>
  <si>
    <t>control cable</t>
  </si>
  <si>
    <t>radio power cable</t>
  </si>
  <si>
    <t>heat shrink</t>
  </si>
  <si>
    <t>wire</t>
  </si>
  <si>
    <t>buck regulator</t>
  </si>
  <si>
    <t>9v battery snap</t>
  </si>
  <si>
    <t>power switch</t>
  </si>
  <si>
    <t>hot glue</t>
  </si>
  <si>
    <t>label</t>
  </si>
  <si>
    <t>90 degree sma adapter</t>
  </si>
  <si>
    <t>fox box cost</t>
  </si>
  <si>
    <t>piccon controller (kit)</t>
  </si>
  <si>
    <t>Energizer Recarge AA (2300 mAH)</t>
  </si>
  <si>
    <t>6-AA battery case</t>
  </si>
  <si>
    <t>aluminum enclosure</t>
  </si>
  <si>
    <t>2mhz xtal</t>
  </si>
  <si>
    <t>BNC bulkhead connector</t>
  </si>
  <si>
    <t>resistors</t>
  </si>
  <si>
    <t>mission impossible</t>
  </si>
  <si>
    <t>ramsey df-1</t>
  </si>
  <si>
    <t>ramsey ddf-1</t>
  </si>
  <si>
    <t>VHB tape</t>
  </si>
  <si>
    <t>powerpole housing, contacts, drift pin</t>
  </si>
  <si>
    <t>N0ZYC fox boxes</t>
  </si>
  <si>
    <t>N0ZYC offset attenuators</t>
  </si>
  <si>
    <t>offset attenuator kit (KC9ON)</t>
  </si>
  <si>
    <t>tenergy 16-AA charger</t>
  </si>
  <si>
    <t>foxhunt battery support</t>
  </si>
  <si>
    <t>Realistic HTX-202</t>
  </si>
  <si>
    <t>BNC M-M coupler</t>
  </si>
  <si>
    <t>VK3YNG VHF Sniffer MK4</t>
  </si>
  <si>
    <t>hose clamps</t>
  </si>
  <si>
    <t>DF-1 (TDOA) finder</t>
  </si>
  <si>
    <t>N0ZYC DDF-1 (doppler) finders</t>
  </si>
  <si>
    <t>7.4v 600mAH LIPO battery</t>
  </si>
  <si>
    <t>3P/4T rotary switch</t>
  </si>
  <si>
    <t>SPDT toggle switch</t>
  </si>
  <si>
    <t>2A buck regulator</t>
  </si>
  <si>
    <t>LED power indicator assembly</t>
  </si>
  <si>
    <t>3.5mm 4 contact phono pigtail</t>
  </si>
  <si>
    <t>3/4" pvc tubing</t>
  </si>
  <si>
    <t>tape measure beams</t>
  </si>
  <si>
    <t>RG-174 coax</t>
  </si>
  <si>
    <t>1" tape measure</t>
  </si>
  <si>
    <t>black electrical tape</t>
  </si>
  <si>
    <t>AGC fuse holder</t>
  </si>
  <si>
    <t>2A AGC fuse</t>
  </si>
  <si>
    <t>0-30v mini voltmeter</t>
  </si>
  <si>
    <t>RG-174 clamp-on choke</t>
  </si>
  <si>
    <t>1.4mm/2.7mm barrel to USB</t>
  </si>
  <si>
    <t>DB9 male bulkhead connector</t>
  </si>
  <si>
    <t>PVC T and cross  adapters</t>
  </si>
  <si>
    <t>3.5mm stereo audio jack</t>
  </si>
  <si>
    <t>LM386 audio amplifier board</t>
  </si>
  <si>
    <t>10k sealed potentiometer with knob</t>
  </si>
  <si>
    <t>3v spdt relay</t>
  </si>
  <si>
    <t>1A 100v diode</t>
  </si>
  <si>
    <t>8 pin bulkhead aviation connector</t>
  </si>
  <si>
    <t>3/4" PVC tubing</t>
  </si>
  <si>
    <t>PVC T  adapters</t>
  </si>
  <si>
    <t>collapsable antennas</t>
  </si>
  <si>
    <t>MK-4 VHF foxhunt receiver</t>
  </si>
  <si>
    <t>1/4" set screw knob</t>
  </si>
  <si>
    <t>15cm SMA M-F jumper</t>
  </si>
  <si>
    <t>Apache 1800 case</t>
  </si>
  <si>
    <t>7.4v 800mA USB lipo charger</t>
  </si>
  <si>
    <t>AA6 6-AA battery case for HTX-202</t>
  </si>
  <si>
    <t>1.13mm coax</t>
  </si>
  <si>
    <t>twin lead power wire</t>
  </si>
  <si>
    <t>RG-174 BNC crimp connector</t>
  </si>
  <si>
    <t>PVC T and cross adapters</t>
  </si>
  <si>
    <t>AA alkaline batteries</t>
  </si>
  <si>
    <t>CR2032 tabbed battery</t>
  </si>
  <si>
    <t>each</t>
  </si>
  <si>
    <t>description</t>
  </si>
  <si>
    <t>hairpin wire and solder</t>
  </si>
  <si>
    <t>fox-2 film can beacon</t>
  </si>
  <si>
    <t>9v battery</t>
  </si>
  <si>
    <t>sptd micro toggle switch</t>
  </si>
  <si>
    <t>fox-1 slender beacon</t>
  </si>
  <si>
    <t>microfox-15</t>
  </si>
  <si>
    <t>microfox-15s</t>
  </si>
  <si>
    <t>extra batteries and charger</t>
  </si>
  <si>
    <t>scouts upgrades</t>
  </si>
  <si>
    <t>foxhunt receivers</t>
  </si>
  <si>
    <t>0015503</t>
  </si>
  <si>
    <t>trade for work from N0VZE</t>
  </si>
  <si>
    <t>14</t>
  </si>
  <si>
    <t>15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</si>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</sst>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&quot;$&quot;#,##0"/>
    <numFmt numFmtId="166" formatCode="&quot;$&quot;#,##0.0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20" fontId="0" fillId="0" borderId="0" xfId="0" applyNumberFormat="1" applyFill="1" applyAlignment="1">
      <alignment horizontal="center"/>
    </xf>
    <xf numFmtId="165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right"/>
    </xf>
    <xf numFmtId="3" fontId="0" fillId="0" borderId="0" xfId="0" applyNumberForma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166" fontId="0" fillId="2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66" fontId="0" fillId="3" borderId="0" xfId="0" applyNumberForma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66" fontId="4" fillId="3" borderId="0" xfId="0" applyNumberFormat="1" applyFont="1" applyFill="1" applyAlignment="1">
      <alignment horizontal="center"/>
    </xf>
    <xf numFmtId="0" fontId="2" fillId="0" borderId="0" xfId="1" applyAlignment="1">
      <alignment horizontal="left"/>
    </xf>
    <xf numFmtId="166" fontId="4" fillId="2" borderId="0" xfId="0" applyNumberFormat="1" applyFont="1" applyFill="1" applyAlignment="1">
      <alignment horizontal="center"/>
    </xf>
    <xf numFmtId="166" fontId="0" fillId="5" borderId="0" xfId="0" applyNumberForma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4" fillId="4" borderId="0" xfId="0" applyNumberFormat="1" applyFont="1" applyFill="1" applyAlignment="1">
      <alignment horizontal="center"/>
    </xf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mazon.com/gp/product/B00IIDY8JU" TargetMode="External"/><Relationship Id="rId18" Type="http://schemas.openxmlformats.org/officeDocument/2006/relationships/hyperlink" Target="https://www.amazon.com/dp/B01LJAGDS2" TargetMode="External"/><Relationship Id="rId26" Type="http://schemas.openxmlformats.org/officeDocument/2006/relationships/hyperlink" Target="https://www.harborfreight.com/1800-weatherproof-protective-case-small-64550.html" TargetMode="External"/><Relationship Id="rId39" Type="http://schemas.openxmlformats.org/officeDocument/2006/relationships/hyperlink" Target="https://www.amazon.com/dp/B07CVWFXPG" TargetMode="External"/><Relationship Id="rId21" Type="http://schemas.openxmlformats.org/officeDocument/2006/relationships/hyperlink" Target="https://www.amazon.com/dp/B083HKJZN2" TargetMode="External"/><Relationship Id="rId34" Type="http://schemas.openxmlformats.org/officeDocument/2006/relationships/hyperlink" Target="https://www.amazon.com/dp/B07C6W5TJ9" TargetMode="External"/><Relationship Id="rId42" Type="http://schemas.openxmlformats.org/officeDocument/2006/relationships/hyperlink" Target="https://www.amazon.com/dp/B07P38H4P8" TargetMode="External"/><Relationship Id="rId47" Type="http://schemas.openxmlformats.org/officeDocument/2006/relationships/hyperlink" Target="https://www.amazon.com/dp/B07LD5QCJV" TargetMode="External"/><Relationship Id="rId50" Type="http://schemas.openxmlformats.org/officeDocument/2006/relationships/hyperlink" Target="https://www.ebay.com/sch/i.html?_nkw=ramsey+ddf-1" TargetMode="External"/><Relationship Id="rId55" Type="http://schemas.openxmlformats.org/officeDocument/2006/relationships/hyperlink" Target="https://www.byonics.com/add_to_cart?cost=110&amp;name=MicroFox+15S+USB+Combo" TargetMode="External"/><Relationship Id="rId7" Type="http://schemas.openxmlformats.org/officeDocument/2006/relationships/hyperlink" Target="https://www.amazon.com/gp/product/B00VHAZ0KW" TargetMode="External"/><Relationship Id="rId2" Type="http://schemas.openxmlformats.org/officeDocument/2006/relationships/hyperlink" Target="http://www.foxhunt.com.au/2m_sniffer/manual.htm" TargetMode="External"/><Relationship Id="rId16" Type="http://schemas.openxmlformats.org/officeDocument/2006/relationships/hyperlink" Target="https://www.amazon.com/gp/product/B07HF1HPTX" TargetMode="External"/><Relationship Id="rId29" Type="http://schemas.openxmlformats.org/officeDocument/2006/relationships/hyperlink" Target="https://www.aliexpress.com/item/4001152323404.html" TargetMode="External"/><Relationship Id="rId11" Type="http://schemas.openxmlformats.org/officeDocument/2006/relationships/hyperlink" Target="https://www.amazon.com/gp/product/B004QMXX4S" TargetMode="External"/><Relationship Id="rId24" Type="http://schemas.openxmlformats.org/officeDocument/2006/relationships/hyperlink" Target="https://www.ebay.com/itm/182684393719" TargetMode="External"/><Relationship Id="rId32" Type="http://schemas.openxmlformats.org/officeDocument/2006/relationships/hyperlink" Target="https://www.amazon.com/dp/B01HMNJARQ" TargetMode="External"/><Relationship Id="rId37" Type="http://schemas.openxmlformats.org/officeDocument/2006/relationships/hyperlink" Target="https://www.aliexpress.com/item/33054766302.html" TargetMode="External"/><Relationship Id="rId40" Type="http://schemas.openxmlformats.org/officeDocument/2006/relationships/hyperlink" Target="https://www.amazon.com/dp/B07CVWFXPG" TargetMode="External"/><Relationship Id="rId45" Type="http://schemas.openxmlformats.org/officeDocument/2006/relationships/hyperlink" Target="https://www.amazon.com/dp/B07L4NK6GK" TargetMode="External"/><Relationship Id="rId53" Type="http://schemas.openxmlformats.org/officeDocument/2006/relationships/hyperlink" Target="https://www.byonics.com/add_to_cart?cost=105&amp;name=MicroFox+15+USB+Combo" TargetMode="External"/><Relationship Id="rId5" Type="http://schemas.openxmlformats.org/officeDocument/2006/relationships/hyperlink" Target="https://www.amazon.com/gp/product/B07HF1HPTX" TargetMode="External"/><Relationship Id="rId10" Type="http://schemas.openxmlformats.org/officeDocument/2006/relationships/hyperlink" Target="https://www.amazon.com/gp/product/B004QMXX4S" TargetMode="External"/><Relationship Id="rId19" Type="http://schemas.openxmlformats.org/officeDocument/2006/relationships/hyperlink" Target="https://www.amazon.com/dp/B077933KMZ" TargetMode="External"/><Relationship Id="rId31" Type="http://schemas.openxmlformats.org/officeDocument/2006/relationships/hyperlink" Target="https://www.ebay.com/itm/143602367558" TargetMode="External"/><Relationship Id="rId44" Type="http://schemas.openxmlformats.org/officeDocument/2006/relationships/hyperlink" Target="https://www.amazon.com/dp/B07L4NK6GK" TargetMode="External"/><Relationship Id="rId52" Type="http://schemas.openxmlformats.org/officeDocument/2006/relationships/hyperlink" Target="https://www.amazon.com/gp/product/B004QMXX4S" TargetMode="External"/><Relationship Id="rId4" Type="http://schemas.openxmlformats.org/officeDocument/2006/relationships/hyperlink" Target="https://www.byonics.com/piccon" TargetMode="External"/><Relationship Id="rId9" Type="http://schemas.openxmlformats.org/officeDocument/2006/relationships/hyperlink" Target="https://www.amazon.com/gp/product/B07SPZ5ZT9" TargetMode="External"/><Relationship Id="rId14" Type="http://schemas.openxmlformats.org/officeDocument/2006/relationships/hyperlink" Target="https://www.amazon.com/dp/B099DBJRQR" TargetMode="External"/><Relationship Id="rId22" Type="http://schemas.openxmlformats.org/officeDocument/2006/relationships/hyperlink" Target="https://www.amazon.com/dp/B07C2QF1T1" TargetMode="External"/><Relationship Id="rId27" Type="http://schemas.openxmlformats.org/officeDocument/2006/relationships/hyperlink" Target="https://www.amazon.com/dp/B08DC9DVD1" TargetMode="External"/><Relationship Id="rId30" Type="http://schemas.openxmlformats.org/officeDocument/2006/relationships/hyperlink" Target="https://www.aliexpress.com/item/32815652204.html" TargetMode="External"/><Relationship Id="rId35" Type="http://schemas.openxmlformats.org/officeDocument/2006/relationships/hyperlink" Target="https://smile.amazon.com/gp/product/B085435S6G" TargetMode="External"/><Relationship Id="rId43" Type="http://schemas.openxmlformats.org/officeDocument/2006/relationships/hyperlink" Target="https://www.amazon.com/dp/B07L4NK6GK" TargetMode="External"/><Relationship Id="rId48" Type="http://schemas.openxmlformats.org/officeDocument/2006/relationships/hyperlink" Target="https://www.amazon.com/dp/B07LD5QCJV" TargetMode="External"/><Relationship Id="rId56" Type="http://schemas.openxmlformats.org/officeDocument/2006/relationships/hyperlink" Target="https://www.ebay.com/itm/274442438419" TargetMode="External"/><Relationship Id="rId8" Type="http://schemas.openxmlformats.org/officeDocument/2006/relationships/hyperlink" Target="https://www.amazon.com/dp/B079HYPCZD" TargetMode="External"/><Relationship Id="rId51" Type="http://schemas.openxmlformats.org/officeDocument/2006/relationships/hyperlink" Target="https://www.ebay.com/sch/i.html?_nkw=htx-202" TargetMode="External"/><Relationship Id="rId3" Type="http://schemas.openxmlformats.org/officeDocument/2006/relationships/hyperlink" Target="https://www.amazon.com/dp/B00ZYTX93M" TargetMode="External"/><Relationship Id="rId12" Type="http://schemas.openxmlformats.org/officeDocument/2006/relationships/hyperlink" Target="https://www.ebay.com/itm/113938112646" TargetMode="External"/><Relationship Id="rId17" Type="http://schemas.openxmlformats.org/officeDocument/2006/relationships/hyperlink" Target="https://www.amazon.com/dp/B01LJAGDS2" TargetMode="External"/><Relationship Id="rId25" Type="http://schemas.openxmlformats.org/officeDocument/2006/relationships/hyperlink" Target="https://www.ebay.com/itm/272331015979" TargetMode="External"/><Relationship Id="rId33" Type="http://schemas.openxmlformats.org/officeDocument/2006/relationships/hyperlink" Target="https://www.ebay.com/itm/153670235141" TargetMode="External"/><Relationship Id="rId38" Type="http://schemas.openxmlformats.org/officeDocument/2006/relationships/hyperlink" Target="https://smile.amazon.com/dp/B07TS93C5W" TargetMode="External"/><Relationship Id="rId46" Type="http://schemas.openxmlformats.org/officeDocument/2006/relationships/hyperlink" Target="https://www.amazon.com/dp/B07LD5QCJV" TargetMode="External"/><Relationship Id="rId20" Type="http://schemas.openxmlformats.org/officeDocument/2006/relationships/hyperlink" Target="https://www.amazon.com/dp/B06XSD3LVN" TargetMode="External"/><Relationship Id="rId41" Type="http://schemas.openxmlformats.org/officeDocument/2006/relationships/hyperlink" Target="https://www.amazon.com/dp/B07CVWFXPG" TargetMode="External"/><Relationship Id="rId54" Type="http://schemas.openxmlformats.org/officeDocument/2006/relationships/hyperlink" Target="https://www.walmart.com/ip/870873" TargetMode="External"/><Relationship Id="rId1" Type="http://schemas.openxmlformats.org/officeDocument/2006/relationships/hyperlink" Target="https://kc9on.com/product/fox-hunt-offset-attenuator/" TargetMode="External"/><Relationship Id="rId6" Type="http://schemas.openxmlformats.org/officeDocument/2006/relationships/hyperlink" Target="https://www.amazon.com/gp/product/B07BGW5VZF" TargetMode="External"/><Relationship Id="rId15" Type="http://schemas.openxmlformats.org/officeDocument/2006/relationships/hyperlink" Target="https://www.amazon.com/dp/B07XQ1Q9RN" TargetMode="External"/><Relationship Id="rId23" Type="http://schemas.openxmlformats.org/officeDocument/2006/relationships/hyperlink" Target="https://www.amazon.com/dp/B07424CGQR" TargetMode="External"/><Relationship Id="rId28" Type="http://schemas.openxmlformats.org/officeDocument/2006/relationships/hyperlink" Target="https://www.amazon.com/dp/B08DC9DVD1'" TargetMode="External"/><Relationship Id="rId36" Type="http://schemas.openxmlformats.org/officeDocument/2006/relationships/hyperlink" Target="https://smile.amazon.com/gp/product/B07TD1Z9R4" TargetMode="External"/><Relationship Id="rId49" Type="http://schemas.openxmlformats.org/officeDocument/2006/relationships/hyperlink" Target="https://www.amazon.com/dp/B095P2MJZ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FE87B-0518-F840-AED3-00D7DFF53A13}">
  <dimension ref="B2:T65"/>
  <sheetViews>
    <sheetView workbookViewId="0">
      <selection activeCell="P24" sqref="P24"/>
    </sheetView>
  </sheetViews>
  <sheetFormatPr baseColWidth="10" defaultRowHeight="16" x14ac:dyDescent="0.2"/>
  <cols>
    <col min="1" max="1" width="3.6640625" style="1" customWidth="1"/>
    <col min="2" max="4" width="10.83203125" style="1"/>
    <col min="5" max="5" width="15" style="1" customWidth="1"/>
    <col min="6" max="6" width="10.83203125" style="1"/>
    <col min="7" max="7" width="12.5" style="1" customWidth="1"/>
    <col min="8" max="9" width="14.6640625" style="1" customWidth="1"/>
    <col min="10" max="10" width="9.83203125" style="1" customWidth="1"/>
    <col min="11" max="13" width="11" style="1" customWidth="1"/>
    <col min="14" max="14" width="12.83203125" style="1" customWidth="1"/>
    <col min="15" max="15" width="18.33203125" style="1" customWidth="1"/>
    <col min="16" max="16" width="30.6640625" style="1" customWidth="1"/>
    <col min="17" max="17" width="11.6640625" style="1" customWidth="1"/>
    <col min="18" max="18" width="11.83203125" style="1" customWidth="1"/>
    <col min="19" max="19" width="12.5" style="1" customWidth="1"/>
    <col min="20" max="20" width="37.33203125" style="1" customWidth="1"/>
    <col min="21" max="16384" width="10.83203125" style="1"/>
  </cols>
  <sheetData>
    <row r="2" spans="2:20" s="15" customFormat="1" x14ac:dyDescent="0.2">
      <c r="B2" s="15" t="s">
        <v>5</v>
      </c>
      <c r="C2" s="15" t="s">
        <v>7</v>
      </c>
      <c r="D2" s="15" t="s">
        <v>6</v>
      </c>
      <c r="E2" s="15" t="s">
        <v>8</v>
      </c>
      <c r="F2" s="15" t="s">
        <v>14</v>
      </c>
      <c r="G2" s="15" t="s">
        <v>15</v>
      </c>
      <c r="H2" s="15" t="s">
        <v>31</v>
      </c>
      <c r="I2" s="15" t="s">
        <v>36</v>
      </c>
      <c r="J2" s="15" t="s">
        <v>38</v>
      </c>
      <c r="K2" s="15" t="s">
        <v>33</v>
      </c>
      <c r="L2" s="15" t="s">
        <v>43</v>
      </c>
      <c r="M2" s="15" t="s">
        <v>40</v>
      </c>
      <c r="N2" s="15" t="s">
        <v>16</v>
      </c>
      <c r="O2" s="15" t="s">
        <v>17</v>
      </c>
      <c r="P2" s="15" t="s">
        <v>18</v>
      </c>
      <c r="Q2" s="15" t="s">
        <v>20</v>
      </c>
      <c r="R2" s="15" t="s">
        <v>19</v>
      </c>
      <c r="S2" s="15" t="s">
        <v>21</v>
      </c>
      <c r="T2" s="15" t="s">
        <v>61</v>
      </c>
    </row>
    <row r="4" spans="2:20" x14ac:dyDescent="0.2">
      <c r="B4" s="1" t="s">
        <v>0</v>
      </c>
      <c r="C4" s="2">
        <v>144.1</v>
      </c>
      <c r="D4" s="2">
        <v>146.1</v>
      </c>
      <c r="E4" s="1" t="s">
        <v>9</v>
      </c>
      <c r="F4" s="3">
        <v>1.0416666666666666E-2</v>
      </c>
      <c r="G4" s="3">
        <v>2.0833333333333332E-2</v>
      </c>
      <c r="H4" s="3" t="s">
        <v>35</v>
      </c>
      <c r="I4" s="7" t="s">
        <v>68</v>
      </c>
      <c r="J4" s="3" t="s">
        <v>41</v>
      </c>
      <c r="K4" s="3" t="s">
        <v>42</v>
      </c>
      <c r="L4" s="3" t="s">
        <v>41</v>
      </c>
      <c r="M4" s="3" t="s">
        <v>41</v>
      </c>
      <c r="N4" s="3" t="s">
        <v>41</v>
      </c>
      <c r="O4" s="3" t="s">
        <v>41</v>
      </c>
      <c r="P4" s="3" t="s">
        <v>41</v>
      </c>
      <c r="Q4" s="3" t="s">
        <v>41</v>
      </c>
      <c r="R4" s="3" t="s">
        <v>41</v>
      </c>
      <c r="S4" s="3" t="s">
        <v>41</v>
      </c>
      <c r="T4" s="1" t="s">
        <v>63</v>
      </c>
    </row>
    <row r="5" spans="2:20" x14ac:dyDescent="0.2">
      <c r="C5" s="2"/>
      <c r="D5" s="2"/>
    </row>
    <row r="6" spans="2:20" x14ac:dyDescent="0.2">
      <c r="C6" s="2"/>
      <c r="D6" s="2"/>
    </row>
    <row r="7" spans="2:20" x14ac:dyDescent="0.2">
      <c r="B7" s="1" t="s">
        <v>1</v>
      </c>
      <c r="C7" s="2">
        <v>146.43</v>
      </c>
      <c r="D7" s="2">
        <v>144.43</v>
      </c>
      <c r="E7" s="1" t="s">
        <v>10</v>
      </c>
      <c r="F7" s="3">
        <v>2.0833333333333332E-2</v>
      </c>
      <c r="G7" s="3">
        <v>4.1666666666666664E-2</v>
      </c>
      <c r="H7" s="3" t="s">
        <v>32</v>
      </c>
      <c r="I7" s="7" t="s">
        <v>37</v>
      </c>
      <c r="J7" s="4">
        <v>0.5</v>
      </c>
      <c r="K7" s="3" t="s">
        <v>34</v>
      </c>
      <c r="L7" s="3" t="s">
        <v>44</v>
      </c>
      <c r="M7" s="3" t="s">
        <v>52</v>
      </c>
      <c r="N7" s="1" t="s">
        <v>22</v>
      </c>
      <c r="O7" s="1" t="s">
        <v>26</v>
      </c>
      <c r="P7" s="1" t="s">
        <v>27</v>
      </c>
      <c r="Q7" s="1" t="s">
        <v>23</v>
      </c>
      <c r="R7" s="1" t="s">
        <v>24</v>
      </c>
      <c r="S7" s="1" t="s">
        <v>25</v>
      </c>
      <c r="T7" s="1" t="s">
        <v>62</v>
      </c>
    </row>
    <row r="8" spans="2:20" x14ac:dyDescent="0.2">
      <c r="B8" s="1" t="s">
        <v>2</v>
      </c>
      <c r="C8" s="2">
        <v>144.1</v>
      </c>
      <c r="D8" s="2">
        <v>146.1</v>
      </c>
      <c r="E8" s="1" t="s">
        <v>11</v>
      </c>
      <c r="F8" s="3">
        <v>2.0833333333333332E-2</v>
      </c>
      <c r="G8" s="3">
        <v>4.1666666666666664E-2</v>
      </c>
      <c r="H8" s="3" t="s">
        <v>32</v>
      </c>
      <c r="I8" s="7" t="s">
        <v>37</v>
      </c>
      <c r="J8" s="4">
        <v>0.5</v>
      </c>
      <c r="K8" s="3" t="s">
        <v>34</v>
      </c>
      <c r="L8" s="3" t="s">
        <v>44</v>
      </c>
      <c r="M8" s="3" t="s">
        <v>51</v>
      </c>
      <c r="N8" s="1" t="s">
        <v>22</v>
      </c>
      <c r="O8" s="1" t="s">
        <v>26</v>
      </c>
      <c r="P8" s="1" t="s">
        <v>28</v>
      </c>
      <c r="Q8" s="1" t="s">
        <v>23</v>
      </c>
      <c r="R8" s="1" t="s">
        <v>24</v>
      </c>
      <c r="S8" s="1" t="s">
        <v>25</v>
      </c>
    </row>
    <row r="9" spans="2:20" x14ac:dyDescent="0.2">
      <c r="B9" s="1" t="s">
        <v>3</v>
      </c>
      <c r="C9" s="2">
        <v>146.52500000000001</v>
      </c>
      <c r="D9" s="2">
        <v>144.52500000000001</v>
      </c>
      <c r="E9" s="1" t="s">
        <v>12</v>
      </c>
      <c r="F9" s="3">
        <v>2.0833333333333332E-2</v>
      </c>
      <c r="G9" s="3">
        <v>4.1666666666666664E-2</v>
      </c>
      <c r="H9" s="3" t="s">
        <v>32</v>
      </c>
      <c r="I9" s="7" t="s">
        <v>37</v>
      </c>
      <c r="J9" s="4">
        <v>0.5</v>
      </c>
      <c r="K9" s="3" t="s">
        <v>34</v>
      </c>
      <c r="L9" s="3" t="s">
        <v>44</v>
      </c>
      <c r="M9" s="3" t="s">
        <v>52</v>
      </c>
      <c r="N9" s="1" t="s">
        <v>22</v>
      </c>
      <c r="O9" s="1" t="s">
        <v>26</v>
      </c>
      <c r="P9" s="1" t="s">
        <v>30</v>
      </c>
      <c r="Q9" s="1" t="s">
        <v>23</v>
      </c>
      <c r="R9" s="1" t="s">
        <v>24</v>
      </c>
      <c r="S9" s="1" t="s">
        <v>25</v>
      </c>
    </row>
    <row r="10" spans="2:20" x14ac:dyDescent="0.2">
      <c r="B10" s="1" t="s">
        <v>4</v>
      </c>
      <c r="C10" s="2">
        <v>146.82</v>
      </c>
      <c r="D10" s="2">
        <v>144.82</v>
      </c>
      <c r="E10" s="1" t="s">
        <v>13</v>
      </c>
      <c r="F10" s="3">
        <v>2.0833333333333332E-2</v>
      </c>
      <c r="G10" s="3">
        <v>4.1666666666666664E-2</v>
      </c>
      <c r="H10" s="3" t="s">
        <v>32</v>
      </c>
      <c r="I10" s="7" t="s">
        <v>37</v>
      </c>
      <c r="J10" s="4">
        <v>0.5</v>
      </c>
      <c r="K10" s="3" t="s">
        <v>34</v>
      </c>
      <c r="L10" s="3" t="s">
        <v>44</v>
      </c>
      <c r="M10" s="3" t="s">
        <v>52</v>
      </c>
      <c r="N10" s="1" t="s">
        <v>22</v>
      </c>
      <c r="O10" s="1" t="s">
        <v>26</v>
      </c>
      <c r="P10" s="1" t="s">
        <v>29</v>
      </c>
      <c r="Q10" s="1" t="s">
        <v>23</v>
      </c>
      <c r="R10" s="1" t="s">
        <v>24</v>
      </c>
      <c r="S10" s="1" t="s">
        <v>25</v>
      </c>
    </row>
    <row r="13" spans="2:20" s="5" customFormat="1" x14ac:dyDescent="0.2"/>
    <row r="14" spans="2:20" s="5" customFormat="1" x14ac:dyDescent="0.2">
      <c r="B14" s="5" t="s">
        <v>39</v>
      </c>
      <c r="G14" s="6"/>
      <c r="H14" s="6" t="s">
        <v>77</v>
      </c>
      <c r="I14" s="5" t="s">
        <v>54</v>
      </c>
      <c r="O14" s="6" t="s">
        <v>78</v>
      </c>
    </row>
    <row r="15" spans="2:20" s="5" customFormat="1" x14ac:dyDescent="0.2">
      <c r="I15" s="5" t="s">
        <v>79</v>
      </c>
      <c r="P15" s="5" t="s">
        <v>69</v>
      </c>
    </row>
    <row r="16" spans="2:20" s="5" customFormat="1" x14ac:dyDescent="0.2">
      <c r="I16" s="5" t="s">
        <v>66</v>
      </c>
      <c r="P16" s="5" t="s">
        <v>113</v>
      </c>
      <c r="Q16" s="5" t="s">
        <v>70</v>
      </c>
    </row>
    <row r="17" spans="2:16" s="5" customFormat="1" x14ac:dyDescent="0.2">
      <c r="B17" s="5" t="s">
        <v>45</v>
      </c>
      <c r="I17" s="5" t="s">
        <v>67</v>
      </c>
      <c r="P17" s="5" t="s">
        <v>71</v>
      </c>
    </row>
    <row r="18" spans="2:16" s="5" customFormat="1" x14ac:dyDescent="0.2">
      <c r="C18" s="5" t="s">
        <v>59</v>
      </c>
      <c r="P18" s="5" t="s">
        <v>72</v>
      </c>
    </row>
    <row r="19" spans="2:16" s="5" customFormat="1" x14ac:dyDescent="0.2">
      <c r="C19" s="5" t="s">
        <v>46</v>
      </c>
      <c r="P19" s="5" t="s">
        <v>73</v>
      </c>
    </row>
    <row r="20" spans="2:16" s="5" customFormat="1" x14ac:dyDescent="0.2">
      <c r="C20" s="5" t="s">
        <v>57</v>
      </c>
      <c r="P20" s="5" t="s">
        <v>74</v>
      </c>
    </row>
    <row r="21" spans="2:16" s="5" customFormat="1" x14ac:dyDescent="0.2">
      <c r="C21" s="5" t="s">
        <v>58</v>
      </c>
      <c r="P21" s="5" t="s">
        <v>75</v>
      </c>
    </row>
    <row r="22" spans="2:16" s="5" customFormat="1" x14ac:dyDescent="0.2">
      <c r="C22" s="5" t="s">
        <v>53</v>
      </c>
      <c r="P22" s="5" t="s">
        <v>76</v>
      </c>
    </row>
    <row r="23" spans="2:16" s="5" customFormat="1" x14ac:dyDescent="0.2">
      <c r="C23" s="5" t="s">
        <v>55</v>
      </c>
      <c r="P23" s="5" t="s">
        <v>141</v>
      </c>
    </row>
    <row r="24" spans="2:16" s="5" customFormat="1" x14ac:dyDescent="0.2">
      <c r="C24" s="5" t="s">
        <v>56</v>
      </c>
    </row>
    <row r="25" spans="2:16" s="5" customFormat="1" x14ac:dyDescent="0.2">
      <c r="C25" s="5" t="s">
        <v>60</v>
      </c>
    </row>
    <row r="26" spans="2:16" s="5" customFormat="1" x14ac:dyDescent="0.2"/>
    <row r="27" spans="2:16" s="5" customFormat="1" x14ac:dyDescent="0.2">
      <c r="B27" s="5" t="s">
        <v>47</v>
      </c>
    </row>
    <row r="28" spans="2:16" s="5" customFormat="1" x14ac:dyDescent="0.2">
      <c r="C28" s="5" t="s">
        <v>48</v>
      </c>
    </row>
    <row r="29" spans="2:16" s="5" customFormat="1" x14ac:dyDescent="0.2">
      <c r="C29" s="5" t="s">
        <v>65</v>
      </c>
    </row>
    <row r="30" spans="2:16" s="5" customFormat="1" x14ac:dyDescent="0.2">
      <c r="C30" s="5" t="s">
        <v>49</v>
      </c>
    </row>
    <row r="31" spans="2:16" s="5" customFormat="1" x14ac:dyDescent="0.2">
      <c r="C31" s="5" t="s">
        <v>50</v>
      </c>
    </row>
    <row r="32" spans="2:16" s="5" customFormat="1" x14ac:dyDescent="0.2">
      <c r="C32" s="5" t="s">
        <v>64</v>
      </c>
    </row>
    <row r="33" spans="2:5" s="5" customFormat="1" x14ac:dyDescent="0.2"/>
    <row r="34" spans="2:5" s="5" customFormat="1" x14ac:dyDescent="0.2"/>
    <row r="35" spans="2:5" x14ac:dyDescent="0.2">
      <c r="B35" s="15" t="s">
        <v>114</v>
      </c>
      <c r="C35" s="15" t="s">
        <v>115</v>
      </c>
      <c r="D35" s="15" t="s">
        <v>119</v>
      </c>
      <c r="E35" s="17" t="s">
        <v>116</v>
      </c>
    </row>
    <row r="36" spans="2:5" x14ac:dyDescent="0.2">
      <c r="B36" s="15"/>
      <c r="C36" s="15"/>
      <c r="D36" s="15"/>
      <c r="E36" s="17"/>
    </row>
    <row r="37" spans="2:5" x14ac:dyDescent="0.2">
      <c r="B37" s="1">
        <v>1</v>
      </c>
      <c r="C37" s="19">
        <v>60</v>
      </c>
      <c r="D37" s="16">
        <f t="shared" ref="D37:D42" si="0">IF(B37="","",B37*C37)</f>
        <v>60</v>
      </c>
      <c r="E37" s="5" t="s">
        <v>134</v>
      </c>
    </row>
    <row r="38" spans="2:5" x14ac:dyDescent="0.2">
      <c r="B38" s="1">
        <v>16</v>
      </c>
      <c r="C38" s="19">
        <v>2.5</v>
      </c>
      <c r="D38" s="16">
        <f t="shared" si="0"/>
        <v>40</v>
      </c>
      <c r="E38" s="5" t="s">
        <v>135</v>
      </c>
    </row>
    <row r="39" spans="2:5" x14ac:dyDescent="0.2">
      <c r="B39" s="1">
        <v>1</v>
      </c>
      <c r="C39" s="19">
        <v>35</v>
      </c>
      <c r="D39" s="16">
        <f t="shared" si="0"/>
        <v>35</v>
      </c>
      <c r="E39" s="5" t="s">
        <v>32</v>
      </c>
    </row>
    <row r="40" spans="2:5" x14ac:dyDescent="0.2">
      <c r="B40" s="1">
        <v>1</v>
      </c>
      <c r="C40" s="19">
        <v>15</v>
      </c>
      <c r="D40" s="16">
        <f t="shared" si="0"/>
        <v>15</v>
      </c>
      <c r="E40" s="5" t="s">
        <v>117</v>
      </c>
    </row>
    <row r="41" spans="2:5" x14ac:dyDescent="0.2">
      <c r="B41" s="1">
        <v>2</v>
      </c>
      <c r="C41" s="19">
        <v>6</v>
      </c>
      <c r="D41" s="16">
        <f t="shared" si="0"/>
        <v>12</v>
      </c>
      <c r="E41" s="5" t="s">
        <v>118</v>
      </c>
    </row>
    <row r="42" spans="2:5" x14ac:dyDescent="0.2">
      <c r="B42" s="1">
        <v>1</v>
      </c>
      <c r="C42" s="19">
        <v>7</v>
      </c>
      <c r="D42" s="16">
        <f t="shared" si="0"/>
        <v>7</v>
      </c>
      <c r="E42" s="5" t="s">
        <v>127</v>
      </c>
    </row>
    <row r="43" spans="2:5" x14ac:dyDescent="0.2">
      <c r="B43" s="1">
        <v>1</v>
      </c>
      <c r="C43" s="19">
        <v>5</v>
      </c>
      <c r="D43" s="16">
        <v>6</v>
      </c>
      <c r="E43" s="5" t="s">
        <v>120</v>
      </c>
    </row>
    <row r="44" spans="2:5" x14ac:dyDescent="0.2">
      <c r="B44" s="1">
        <v>1</v>
      </c>
      <c r="C44" s="16">
        <v>4</v>
      </c>
      <c r="D44" s="16">
        <f t="shared" ref="D44:D49" si="1">IF(B44="","",B44*C44)</f>
        <v>4</v>
      </c>
      <c r="E44" s="5" t="s">
        <v>132</v>
      </c>
    </row>
    <row r="45" spans="2:5" x14ac:dyDescent="0.2">
      <c r="B45" s="1">
        <v>1</v>
      </c>
      <c r="C45" s="19">
        <v>2.5</v>
      </c>
      <c r="D45" s="16">
        <f t="shared" si="1"/>
        <v>2.5</v>
      </c>
      <c r="E45" s="5" t="s">
        <v>121</v>
      </c>
    </row>
    <row r="46" spans="2:5" x14ac:dyDescent="0.2">
      <c r="B46" s="1">
        <v>2</v>
      </c>
      <c r="C46" s="16">
        <v>1</v>
      </c>
      <c r="D46" s="16">
        <f t="shared" si="1"/>
        <v>2</v>
      </c>
      <c r="E46" s="5" t="s">
        <v>128</v>
      </c>
    </row>
    <row r="47" spans="2:5" x14ac:dyDescent="0.2">
      <c r="B47" s="1">
        <v>1</v>
      </c>
      <c r="C47" s="19">
        <v>2</v>
      </c>
      <c r="D47" s="16">
        <f t="shared" si="1"/>
        <v>2</v>
      </c>
      <c r="E47" s="5" t="s">
        <v>123</v>
      </c>
    </row>
    <row r="48" spans="2:5" x14ac:dyDescent="0.2">
      <c r="B48" s="1">
        <v>1</v>
      </c>
      <c r="C48" s="19">
        <v>2</v>
      </c>
      <c r="D48" s="16">
        <f t="shared" si="1"/>
        <v>2</v>
      </c>
      <c r="E48" s="5" t="s">
        <v>124</v>
      </c>
    </row>
    <row r="49" spans="2:5" x14ac:dyDescent="0.2">
      <c r="B49" s="1">
        <v>1</v>
      </c>
      <c r="C49" s="19">
        <v>1.5</v>
      </c>
      <c r="D49" s="16">
        <f t="shared" si="1"/>
        <v>1.5</v>
      </c>
      <c r="E49" s="5" t="s">
        <v>122</v>
      </c>
    </row>
    <row r="50" spans="2:5" x14ac:dyDescent="0.2">
      <c r="B50" s="1">
        <v>1</v>
      </c>
      <c r="C50" s="16">
        <v>1</v>
      </c>
      <c r="D50" s="16">
        <v>2</v>
      </c>
      <c r="E50" s="5" t="s">
        <v>129</v>
      </c>
    </row>
    <row r="51" spans="2:5" x14ac:dyDescent="0.2">
      <c r="B51" s="1">
        <v>1</v>
      </c>
      <c r="C51" s="19">
        <v>0.5</v>
      </c>
      <c r="D51" s="16">
        <f>IF(B51="","",B51*C51)</f>
        <v>0.5</v>
      </c>
      <c r="E51" s="5" t="s">
        <v>125</v>
      </c>
    </row>
    <row r="52" spans="2:5" x14ac:dyDescent="0.2">
      <c r="B52" s="1">
        <v>1</v>
      </c>
      <c r="C52" s="19">
        <v>0.5</v>
      </c>
      <c r="D52" s="16">
        <f>IF(B52="","",B52*C52)</f>
        <v>0.5</v>
      </c>
      <c r="E52" s="5" t="s">
        <v>126</v>
      </c>
    </row>
    <row r="53" spans="2:5" x14ac:dyDescent="0.2">
      <c r="B53" s="1">
        <v>1</v>
      </c>
      <c r="C53" s="16">
        <v>0.25</v>
      </c>
      <c r="D53" s="16">
        <f>IF(B53="","",B53*C53)</f>
        <v>0.25</v>
      </c>
      <c r="E53" s="5" t="s">
        <v>130</v>
      </c>
    </row>
    <row r="54" spans="2:5" x14ac:dyDescent="0.2">
      <c r="B54" s="1">
        <v>1</v>
      </c>
      <c r="C54" s="16">
        <v>0.1</v>
      </c>
      <c r="D54" s="16">
        <f>IF(B54="","",B54*C54)</f>
        <v>0.1</v>
      </c>
      <c r="E54" s="5" t="s">
        <v>131</v>
      </c>
    </row>
    <row r="55" spans="2:5" x14ac:dyDescent="0.2">
      <c r="C55" s="16"/>
      <c r="D55" s="16" t="str">
        <f t="shared" ref="D55:D63" si="2">IF(B55="","",B55*C55)</f>
        <v/>
      </c>
      <c r="E55" s="5"/>
    </row>
    <row r="56" spans="2:5" x14ac:dyDescent="0.2">
      <c r="B56" s="1">
        <v>4</v>
      </c>
      <c r="C56" s="16">
        <f>SUM(D37:D54)</f>
        <v>192.35</v>
      </c>
      <c r="D56" s="16">
        <f>IF(B56="","",B56*C56)</f>
        <v>769.4</v>
      </c>
      <c r="E56" s="5" t="s">
        <v>133</v>
      </c>
    </row>
    <row r="57" spans="2:5" x14ac:dyDescent="0.2">
      <c r="C57" s="16"/>
      <c r="D57" s="16" t="str">
        <f t="shared" si="2"/>
        <v/>
      </c>
      <c r="E57" s="5"/>
    </row>
    <row r="58" spans="2:5" x14ac:dyDescent="0.2">
      <c r="C58" s="16"/>
      <c r="D58" s="16" t="str">
        <f t="shared" si="2"/>
        <v/>
      </c>
      <c r="E58" s="5"/>
    </row>
    <row r="59" spans="2:5" x14ac:dyDescent="0.2">
      <c r="C59" s="16"/>
      <c r="D59" s="16" t="str">
        <f t="shared" si="2"/>
        <v/>
      </c>
      <c r="E59" s="5"/>
    </row>
    <row r="60" spans="2:5" x14ac:dyDescent="0.2">
      <c r="C60" s="16"/>
      <c r="D60" s="16" t="str">
        <f t="shared" si="2"/>
        <v/>
      </c>
      <c r="E60" s="5"/>
    </row>
    <row r="61" spans="2:5" x14ac:dyDescent="0.2">
      <c r="C61" s="16"/>
      <c r="D61" s="16" t="str">
        <f t="shared" si="2"/>
        <v/>
      </c>
      <c r="E61" s="5"/>
    </row>
    <row r="62" spans="2:5" x14ac:dyDescent="0.2">
      <c r="C62" s="16"/>
      <c r="D62" s="16" t="str">
        <f t="shared" si="2"/>
        <v/>
      </c>
      <c r="E62" s="5"/>
    </row>
    <row r="63" spans="2:5" x14ac:dyDescent="0.2">
      <c r="C63" s="16"/>
      <c r="D63" s="16" t="str">
        <f t="shared" si="2"/>
        <v/>
      </c>
      <c r="E63" s="5"/>
    </row>
    <row r="65" spans="5:5" x14ac:dyDescent="0.2">
      <c r="E65" s="5"/>
    </row>
  </sheetData>
  <sortState xmlns:xlrd2="http://schemas.microsoft.com/office/spreadsheetml/2017/richdata2" ref="B37:E54">
    <sortCondition descending="1" ref="D37:D54"/>
    <sortCondition ref="E37:E5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D5B77-8553-B744-94AA-D6536597BCD4}">
  <dimension ref="B2:I27"/>
  <sheetViews>
    <sheetView tabSelected="1" workbookViewId="0">
      <selection activeCell="C19" sqref="C19"/>
    </sheetView>
  </sheetViews>
  <sheetFormatPr baseColWidth="10" defaultRowHeight="16" x14ac:dyDescent="0.2"/>
  <cols>
    <col min="2" max="2" width="10.83203125" style="10"/>
    <col min="3" max="3" width="13" style="10" customWidth="1"/>
    <col min="4" max="4" width="10.83203125" style="10"/>
    <col min="5" max="5" width="2.1640625" style="10" customWidth="1"/>
    <col min="6" max="6" width="41.33203125" style="9" customWidth="1"/>
    <col min="7" max="7" width="10.5" style="8" customWidth="1"/>
    <col min="8" max="8" width="2.33203125" style="8" customWidth="1"/>
    <col min="9" max="9" width="71.33203125" style="5" customWidth="1"/>
  </cols>
  <sheetData>
    <row r="2" spans="2:9" x14ac:dyDescent="0.2">
      <c r="B2" s="14" t="s">
        <v>112</v>
      </c>
      <c r="C2" s="14" t="s">
        <v>111</v>
      </c>
      <c r="D2" s="14" t="s">
        <v>110</v>
      </c>
      <c r="E2" s="14"/>
      <c r="F2" s="13" t="s">
        <v>109</v>
      </c>
    </row>
    <row r="4" spans="2:9" x14ac:dyDescent="0.2">
      <c r="B4" s="10">
        <v>1</v>
      </c>
      <c r="C4" s="10" t="s">
        <v>84</v>
      </c>
      <c r="D4" s="11" t="s">
        <v>108</v>
      </c>
      <c r="G4" s="8">
        <v>30</v>
      </c>
      <c r="I4" s="5" t="s">
        <v>107</v>
      </c>
    </row>
    <row r="5" spans="2:9" x14ac:dyDescent="0.2">
      <c r="B5" s="10">
        <v>2</v>
      </c>
      <c r="C5" s="10" t="s">
        <v>84</v>
      </c>
      <c r="D5" s="11" t="s">
        <v>106</v>
      </c>
      <c r="G5" s="8">
        <v>17</v>
      </c>
      <c r="I5" s="5" t="s">
        <v>136</v>
      </c>
    </row>
    <row r="6" spans="2:9" x14ac:dyDescent="0.2">
      <c r="B6" s="10">
        <v>3</v>
      </c>
      <c r="C6" s="10" t="s">
        <v>84</v>
      </c>
      <c r="D6" s="11" t="s">
        <v>105</v>
      </c>
      <c r="G6" s="8">
        <v>15</v>
      </c>
      <c r="I6" s="5" t="s">
        <v>104</v>
      </c>
    </row>
    <row r="7" spans="2:9" x14ac:dyDescent="0.2">
      <c r="B7" s="10">
        <v>4</v>
      </c>
      <c r="C7" s="10" t="s">
        <v>84</v>
      </c>
      <c r="D7" s="11" t="s">
        <v>103</v>
      </c>
    </row>
    <row r="8" spans="2:9" x14ac:dyDescent="0.2">
      <c r="B8" s="10">
        <v>5</v>
      </c>
      <c r="C8" s="10" t="s">
        <v>90</v>
      </c>
      <c r="D8" s="11" t="s">
        <v>102</v>
      </c>
      <c r="F8" s="9" t="s">
        <v>101</v>
      </c>
      <c r="G8" s="8">
        <f>SUM(G4:G6)</f>
        <v>62</v>
      </c>
      <c r="I8" s="9" t="s">
        <v>100</v>
      </c>
    </row>
    <row r="9" spans="2:9" x14ac:dyDescent="0.2">
      <c r="B9" s="10">
        <v>6</v>
      </c>
      <c r="C9" s="10" t="s">
        <v>90</v>
      </c>
      <c r="D9" s="11" t="s">
        <v>99</v>
      </c>
      <c r="F9" s="9" t="s">
        <v>98</v>
      </c>
    </row>
    <row r="10" spans="2:9" x14ac:dyDescent="0.2">
      <c r="B10" s="10">
        <v>7</v>
      </c>
      <c r="C10" s="10" t="s">
        <v>84</v>
      </c>
      <c r="D10" s="11" t="s">
        <v>97</v>
      </c>
      <c r="G10" s="12">
        <v>15</v>
      </c>
      <c r="I10" s="5" t="s">
        <v>96</v>
      </c>
    </row>
    <row r="11" spans="2:9" x14ac:dyDescent="0.2">
      <c r="B11" s="10">
        <v>8</v>
      </c>
      <c r="C11" s="10" t="s">
        <v>90</v>
      </c>
      <c r="D11" s="11" t="s">
        <v>95</v>
      </c>
    </row>
    <row r="12" spans="2:9" x14ac:dyDescent="0.2">
      <c r="B12" s="10">
        <v>9</v>
      </c>
      <c r="C12" s="10" t="s">
        <v>84</v>
      </c>
      <c r="D12" s="11" t="s">
        <v>94</v>
      </c>
      <c r="F12" s="9" t="s">
        <v>93</v>
      </c>
      <c r="G12" s="8">
        <f>G8*G10</f>
        <v>930</v>
      </c>
      <c r="I12" s="5" t="s">
        <v>92</v>
      </c>
    </row>
    <row r="13" spans="2:9" x14ac:dyDescent="0.2">
      <c r="B13" s="10">
        <v>10</v>
      </c>
      <c r="C13" s="10" t="s">
        <v>84</v>
      </c>
      <c r="D13" s="11" t="s">
        <v>91</v>
      </c>
    </row>
    <row r="14" spans="2:9" x14ac:dyDescent="0.2">
      <c r="B14" s="10">
        <v>11</v>
      </c>
      <c r="C14" s="10" t="s">
        <v>90</v>
      </c>
      <c r="D14" s="11" t="s">
        <v>89</v>
      </c>
    </row>
    <row r="15" spans="2:9" x14ac:dyDescent="0.2">
      <c r="B15" s="10">
        <v>12</v>
      </c>
      <c r="C15" s="10" t="s">
        <v>84</v>
      </c>
      <c r="D15" s="11" t="s">
        <v>88</v>
      </c>
      <c r="F15" s="9" t="s">
        <v>85</v>
      </c>
      <c r="I15" s="5" t="s">
        <v>87</v>
      </c>
    </row>
    <row r="16" spans="2:9" x14ac:dyDescent="0.2">
      <c r="B16" s="10">
        <v>13</v>
      </c>
      <c r="C16" s="10" t="s">
        <v>84</v>
      </c>
      <c r="D16" s="11" t="s">
        <v>86</v>
      </c>
      <c r="F16" s="9" t="s">
        <v>85</v>
      </c>
    </row>
    <row r="17" spans="2:9" x14ac:dyDescent="0.2">
      <c r="B17" s="10" t="s">
        <v>210</v>
      </c>
      <c r="C17" s="10" t="s">
        <v>84</v>
      </c>
      <c r="D17" s="11" t="s">
        <v>83</v>
      </c>
      <c r="G17" s="8">
        <v>33</v>
      </c>
      <c r="I17" s="5" t="s">
        <v>82</v>
      </c>
    </row>
    <row r="18" spans="2:9" x14ac:dyDescent="0.2">
      <c r="B18" s="10" t="s">
        <v>211</v>
      </c>
      <c r="C18" s="10" t="s">
        <v>84</v>
      </c>
      <c r="D18" s="11" t="s">
        <v>208</v>
      </c>
      <c r="F18" s="9" t="s">
        <v>209</v>
      </c>
    </row>
    <row r="19" spans="2:9" x14ac:dyDescent="0.2">
      <c r="B19" s="10" t="s">
        <v>212</v>
      </c>
      <c r="D19" s="11"/>
    </row>
    <row r="20" spans="2:9" x14ac:dyDescent="0.2">
      <c r="D20" s="11"/>
    </row>
    <row r="21" spans="2:9" x14ac:dyDescent="0.2">
      <c r="D21" s="11"/>
    </row>
    <row r="22" spans="2:9" x14ac:dyDescent="0.2">
      <c r="D22" s="11"/>
    </row>
    <row r="23" spans="2:9" x14ac:dyDescent="0.2">
      <c r="D23" s="11"/>
    </row>
    <row r="24" spans="2:9" x14ac:dyDescent="0.2">
      <c r="D24" s="11"/>
      <c r="G24" s="8">
        <f>G12+G17</f>
        <v>963</v>
      </c>
      <c r="I24" s="5" t="s">
        <v>81</v>
      </c>
    </row>
    <row r="25" spans="2:9" x14ac:dyDescent="0.2">
      <c r="D25" s="11"/>
    </row>
    <row r="26" spans="2:9" x14ac:dyDescent="0.2">
      <c r="D26" s="11"/>
    </row>
    <row r="27" spans="2:9" x14ac:dyDescent="0.2">
      <c r="D27" s="11"/>
      <c r="I27" s="5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6F47D-9F88-3643-AB87-11069FD6EFA4}">
  <dimension ref="B2:J110"/>
  <sheetViews>
    <sheetView topLeftCell="A53" workbookViewId="0">
      <selection activeCell="C30" sqref="C30"/>
    </sheetView>
  </sheetViews>
  <sheetFormatPr baseColWidth="10" defaultRowHeight="16" x14ac:dyDescent="0.2"/>
  <cols>
    <col min="2" max="4" width="10.83203125" style="1"/>
    <col min="5" max="5" width="38.1640625" style="5" customWidth="1"/>
    <col min="10" max="10" width="32.6640625" customWidth="1"/>
  </cols>
  <sheetData>
    <row r="2" spans="2:10" x14ac:dyDescent="0.2">
      <c r="B2" s="21" t="s">
        <v>114</v>
      </c>
      <c r="C2" s="21" t="s">
        <v>196</v>
      </c>
      <c r="D2" s="21" t="s">
        <v>119</v>
      </c>
      <c r="E2" s="22" t="s">
        <v>197</v>
      </c>
      <c r="G2" s="21" t="s">
        <v>114</v>
      </c>
      <c r="H2" s="21" t="s">
        <v>196</v>
      </c>
      <c r="I2" s="21" t="s">
        <v>119</v>
      </c>
      <c r="J2" s="22" t="s">
        <v>116</v>
      </c>
    </row>
    <row r="3" spans="2:10" x14ac:dyDescent="0.2">
      <c r="B3" s="21"/>
      <c r="C3" s="21"/>
      <c r="D3" s="21"/>
      <c r="E3" s="22"/>
    </row>
    <row r="4" spans="2:10" x14ac:dyDescent="0.2">
      <c r="B4" s="1">
        <v>1</v>
      </c>
      <c r="C4" s="20">
        <v>37</v>
      </c>
      <c r="D4" s="24">
        <f>IF(B4="","",B4*C4)</f>
        <v>37</v>
      </c>
      <c r="E4" s="27" t="s">
        <v>149</v>
      </c>
      <c r="G4" s="23">
        <v>2</v>
      </c>
      <c r="H4" s="30">
        <f>SUM(D4:D5)</f>
        <v>37</v>
      </c>
      <c r="I4" s="32">
        <f>G4*H4</f>
        <v>74</v>
      </c>
      <c r="J4" t="s">
        <v>150</v>
      </c>
    </row>
    <row r="5" spans="2:10" x14ac:dyDescent="0.2">
      <c r="C5" s="16"/>
      <c r="D5" s="24" t="str">
        <f>IF(B5="","",B5*C5)</f>
        <v/>
      </c>
    </row>
    <row r="6" spans="2:10" x14ac:dyDescent="0.2">
      <c r="B6" s="1">
        <v>1</v>
      </c>
      <c r="C6" s="20">
        <v>23</v>
      </c>
      <c r="D6" s="24">
        <f>IF(B6="","",B6*C6)</f>
        <v>23</v>
      </c>
      <c r="E6" s="27" t="s">
        <v>189</v>
      </c>
      <c r="G6" s="23">
        <v>14</v>
      </c>
      <c r="H6" s="30">
        <f>SUM(D6:D10)</f>
        <v>66.25</v>
      </c>
      <c r="I6" s="32">
        <f>G6*H6</f>
        <v>927.5</v>
      </c>
      <c r="J6" t="s">
        <v>207</v>
      </c>
    </row>
    <row r="7" spans="2:10" x14ac:dyDescent="0.2">
      <c r="B7" s="1">
        <v>1</v>
      </c>
      <c r="C7" s="29">
        <v>25</v>
      </c>
      <c r="D7" s="24">
        <f t="shared" ref="D7:D41" si="0">IF(B7="","",B7*C7)</f>
        <v>25</v>
      </c>
      <c r="E7" s="27" t="s">
        <v>151</v>
      </c>
    </row>
    <row r="8" spans="2:10" x14ac:dyDescent="0.2">
      <c r="B8" s="1">
        <v>6</v>
      </c>
      <c r="C8" s="20">
        <f>11.5/4</f>
        <v>2.875</v>
      </c>
      <c r="D8" s="24">
        <f t="shared" si="0"/>
        <v>17.25</v>
      </c>
      <c r="E8" s="27" t="s">
        <v>135</v>
      </c>
    </row>
    <row r="9" spans="2:10" x14ac:dyDescent="0.2">
      <c r="B9" s="1">
        <v>1</v>
      </c>
      <c r="C9" s="20">
        <v>1</v>
      </c>
      <c r="D9" s="24">
        <f t="shared" si="0"/>
        <v>1</v>
      </c>
      <c r="E9" s="27" t="s">
        <v>195</v>
      </c>
      <c r="G9" s="23"/>
      <c r="H9" s="24"/>
      <c r="I9" s="24"/>
    </row>
    <row r="10" spans="2:10" x14ac:dyDescent="0.2">
      <c r="C10" s="16"/>
      <c r="D10" s="24" t="str">
        <f t="shared" si="0"/>
        <v/>
      </c>
    </row>
    <row r="11" spans="2:10" x14ac:dyDescent="0.2">
      <c r="B11" s="1">
        <v>1</v>
      </c>
      <c r="C11" s="20">
        <v>110</v>
      </c>
      <c r="D11" s="24">
        <f>IF(B11="","",B11*C11)</f>
        <v>110</v>
      </c>
      <c r="E11" s="27" t="s">
        <v>203</v>
      </c>
      <c r="G11" s="23">
        <v>1</v>
      </c>
      <c r="H11" s="30">
        <f>SUM(D11:D14)</f>
        <v>114.99</v>
      </c>
      <c r="I11" s="32">
        <f>G11*H11</f>
        <v>114.99</v>
      </c>
      <c r="J11" t="s">
        <v>202</v>
      </c>
    </row>
    <row r="12" spans="2:10" x14ac:dyDescent="0.2">
      <c r="B12" s="1">
        <v>1</v>
      </c>
      <c r="C12" s="29">
        <f>7.98/2</f>
        <v>3.99</v>
      </c>
      <c r="D12" s="24">
        <f>IF(B12="","",B12*C12)</f>
        <v>3.99</v>
      </c>
      <c r="E12" s="33" t="s">
        <v>200</v>
      </c>
    </row>
    <row r="13" spans="2:10" x14ac:dyDescent="0.2">
      <c r="B13" s="1">
        <v>1</v>
      </c>
      <c r="C13" s="20">
        <v>1</v>
      </c>
      <c r="D13" s="24">
        <f t="shared" ref="D13:D14" si="1">IF(B13="","",B13*C13)</f>
        <v>1</v>
      </c>
      <c r="E13" s="27" t="s">
        <v>201</v>
      </c>
    </row>
    <row r="14" spans="2:10" x14ac:dyDescent="0.2">
      <c r="C14" s="16"/>
      <c r="D14" s="24" t="str">
        <f t="shared" si="1"/>
        <v/>
      </c>
    </row>
    <row r="15" spans="2:10" x14ac:dyDescent="0.2">
      <c r="B15" s="1">
        <v>1</v>
      </c>
      <c r="C15" s="20">
        <v>110</v>
      </c>
      <c r="D15" s="24">
        <f>IF(B15="","",B15*C15)</f>
        <v>110</v>
      </c>
      <c r="E15" s="27" t="s">
        <v>204</v>
      </c>
      <c r="G15" s="23">
        <v>1</v>
      </c>
      <c r="H15" s="30">
        <f>SUM(D15:D17)</f>
        <v>123</v>
      </c>
      <c r="I15" s="32">
        <f>G15*H15</f>
        <v>123</v>
      </c>
      <c r="J15" t="s">
        <v>199</v>
      </c>
    </row>
    <row r="16" spans="2:10" x14ac:dyDescent="0.2">
      <c r="B16" s="1">
        <v>1</v>
      </c>
      <c r="C16" s="20">
        <v>13</v>
      </c>
      <c r="D16" s="24">
        <f>IF(B16="","",B16*C16)</f>
        <v>13</v>
      </c>
      <c r="E16" s="27" t="s">
        <v>205</v>
      </c>
    </row>
    <row r="17" spans="2:10" x14ac:dyDescent="0.2">
      <c r="C17" s="16"/>
      <c r="D17" s="24" t="str">
        <f t="shared" ref="D17" si="2">IF(B17="","",B17*C17)</f>
        <v/>
      </c>
    </row>
    <row r="18" spans="2:10" x14ac:dyDescent="0.2">
      <c r="B18" s="23">
        <v>1</v>
      </c>
      <c r="C18" s="26">
        <v>8</v>
      </c>
      <c r="D18" s="24">
        <f t="shared" si="0"/>
        <v>8</v>
      </c>
      <c r="E18" s="27" t="s">
        <v>148</v>
      </c>
      <c r="G18" s="23">
        <v>6</v>
      </c>
      <c r="H18" s="30">
        <f>SUM(D18:D32)</f>
        <v>29.879000000000005</v>
      </c>
      <c r="I18" s="32">
        <f>G18*H18</f>
        <v>179.27400000000003</v>
      </c>
      <c r="J18" s="25" t="s">
        <v>147</v>
      </c>
    </row>
    <row r="19" spans="2:10" x14ac:dyDescent="0.2">
      <c r="B19" s="23">
        <v>1</v>
      </c>
      <c r="C19" s="26">
        <v>6.2</v>
      </c>
      <c r="D19" s="24">
        <f t="shared" si="0"/>
        <v>6.2</v>
      </c>
      <c r="E19" s="27" t="s">
        <v>137</v>
      </c>
    </row>
    <row r="20" spans="2:10" x14ac:dyDescent="0.2">
      <c r="B20" s="23">
        <v>1</v>
      </c>
      <c r="C20" s="26">
        <v>2.5</v>
      </c>
      <c r="D20" s="24">
        <f t="shared" si="0"/>
        <v>2.5</v>
      </c>
      <c r="E20" s="27" t="s">
        <v>158</v>
      </c>
    </row>
    <row r="21" spans="2:10" x14ac:dyDescent="0.2">
      <c r="B21" s="23">
        <v>1</v>
      </c>
      <c r="C21" s="26">
        <v>0.78</v>
      </c>
      <c r="D21" s="24">
        <f t="shared" si="0"/>
        <v>0.78</v>
      </c>
      <c r="E21" s="27" t="s">
        <v>138</v>
      </c>
    </row>
    <row r="22" spans="2:10" x14ac:dyDescent="0.2">
      <c r="B22" s="23">
        <v>1</v>
      </c>
      <c r="C22" s="26">
        <v>3.6</v>
      </c>
      <c r="D22" s="24">
        <f t="shared" si="0"/>
        <v>3.6</v>
      </c>
      <c r="E22" s="27" t="s">
        <v>188</v>
      </c>
    </row>
    <row r="23" spans="2:10" x14ac:dyDescent="0.2">
      <c r="B23" s="23">
        <v>1</v>
      </c>
      <c r="C23" s="26">
        <v>3.5</v>
      </c>
      <c r="D23" s="24">
        <f t="shared" si="0"/>
        <v>3.5</v>
      </c>
      <c r="E23" s="27" t="s">
        <v>157</v>
      </c>
    </row>
    <row r="24" spans="2:10" x14ac:dyDescent="0.2">
      <c r="B24" s="23">
        <v>1</v>
      </c>
      <c r="C24" s="26">
        <f>6.99/10</f>
        <v>0.69900000000000007</v>
      </c>
      <c r="D24" s="24">
        <f t="shared" si="0"/>
        <v>0.69900000000000007</v>
      </c>
      <c r="E24" s="27" t="s">
        <v>185</v>
      </c>
    </row>
    <row r="25" spans="2:10" x14ac:dyDescent="0.2">
      <c r="B25" s="23">
        <v>2</v>
      </c>
      <c r="C25" s="26">
        <v>0.8</v>
      </c>
      <c r="D25" s="24">
        <f t="shared" si="0"/>
        <v>1.6</v>
      </c>
      <c r="E25" s="27" t="s">
        <v>139</v>
      </c>
    </row>
    <row r="26" spans="2:10" x14ac:dyDescent="0.2">
      <c r="B26" s="23">
        <v>5</v>
      </c>
      <c r="C26" s="28">
        <v>0.2</v>
      </c>
      <c r="D26" s="24">
        <f t="shared" si="0"/>
        <v>1</v>
      </c>
      <c r="E26" s="25" t="s">
        <v>140</v>
      </c>
    </row>
    <row r="27" spans="2:10" x14ac:dyDescent="0.2">
      <c r="B27" s="23">
        <v>1</v>
      </c>
      <c r="C27" s="26">
        <v>0.5</v>
      </c>
      <c r="D27" s="24">
        <f t="shared" si="0"/>
        <v>0.5</v>
      </c>
      <c r="E27" s="27" t="s">
        <v>152</v>
      </c>
    </row>
    <row r="28" spans="2:10" x14ac:dyDescent="0.2">
      <c r="B28" s="23">
        <v>1</v>
      </c>
      <c r="C28" s="26">
        <v>0.5</v>
      </c>
      <c r="D28" s="24">
        <f t="shared" si="0"/>
        <v>0.5</v>
      </c>
      <c r="E28" s="27" t="s">
        <v>125</v>
      </c>
    </row>
    <row r="29" spans="2:10" x14ac:dyDescent="0.2">
      <c r="B29" s="23">
        <v>1</v>
      </c>
      <c r="C29" s="28">
        <v>0.5</v>
      </c>
      <c r="D29" s="24">
        <f t="shared" si="0"/>
        <v>0.5</v>
      </c>
      <c r="E29" s="25" t="s">
        <v>126</v>
      </c>
    </row>
    <row r="30" spans="2:10" x14ac:dyDescent="0.2">
      <c r="B30" s="23">
        <v>1</v>
      </c>
      <c r="C30" s="26">
        <v>0.25</v>
      </c>
      <c r="D30" s="24">
        <f t="shared" si="0"/>
        <v>0.25</v>
      </c>
      <c r="E30" s="27" t="s">
        <v>190</v>
      </c>
    </row>
    <row r="31" spans="2:10" x14ac:dyDescent="0.2">
      <c r="B31" s="23">
        <v>1</v>
      </c>
      <c r="C31" s="28">
        <v>0.25</v>
      </c>
      <c r="D31" s="24">
        <f t="shared" si="0"/>
        <v>0.25</v>
      </c>
      <c r="E31" s="25" t="s">
        <v>130</v>
      </c>
    </row>
    <row r="32" spans="2:10" x14ac:dyDescent="0.2">
      <c r="D32" s="24" t="str">
        <f t="shared" si="0"/>
        <v/>
      </c>
    </row>
    <row r="33" spans="2:10" x14ac:dyDescent="0.2">
      <c r="B33" s="23">
        <v>2</v>
      </c>
      <c r="C33" s="28">
        <v>1.5</v>
      </c>
      <c r="D33" s="24">
        <f t="shared" si="0"/>
        <v>3</v>
      </c>
      <c r="E33" s="25" t="s">
        <v>154</v>
      </c>
      <c r="G33" s="23">
        <v>2</v>
      </c>
      <c r="H33" s="30">
        <f>SUM(D33:D42)</f>
        <v>19.305666666666667</v>
      </c>
      <c r="I33" s="32">
        <f>G33*H33</f>
        <v>38.611333333333334</v>
      </c>
      <c r="J33" t="s">
        <v>164</v>
      </c>
    </row>
    <row r="34" spans="2:10" x14ac:dyDescent="0.2">
      <c r="B34" s="23">
        <v>3</v>
      </c>
      <c r="C34" s="28">
        <v>2.5</v>
      </c>
      <c r="D34" s="24">
        <f t="shared" si="0"/>
        <v>7.5</v>
      </c>
      <c r="E34" s="25" t="s">
        <v>174</v>
      </c>
    </row>
    <row r="35" spans="2:10" x14ac:dyDescent="0.2">
      <c r="B35" s="23">
        <v>1</v>
      </c>
      <c r="C35" s="28">
        <v>3</v>
      </c>
      <c r="D35" s="24">
        <f t="shared" si="0"/>
        <v>3</v>
      </c>
      <c r="E35" t="s">
        <v>163</v>
      </c>
      <c r="G35" s="1">
        <v>4</v>
      </c>
      <c r="H35" s="31">
        <f>C36+C37+C39+C41</f>
        <v>4.5556666666666663</v>
      </c>
      <c r="I35" s="32">
        <f>G35*H35</f>
        <v>18.222666666666665</v>
      </c>
      <c r="J35" t="s">
        <v>206</v>
      </c>
    </row>
    <row r="36" spans="2:10" x14ac:dyDescent="0.2">
      <c r="B36" s="1">
        <v>1</v>
      </c>
      <c r="C36" s="20">
        <f>8/3</f>
        <v>2.6666666666666665</v>
      </c>
      <c r="D36" s="24">
        <f t="shared" si="0"/>
        <v>2.6666666666666665</v>
      </c>
      <c r="E36" s="27" t="s">
        <v>165</v>
      </c>
    </row>
    <row r="37" spans="2:10" x14ac:dyDescent="0.2">
      <c r="B37" s="1">
        <v>1</v>
      </c>
      <c r="C37" s="18">
        <f>9.39/10</f>
        <v>0.93900000000000006</v>
      </c>
      <c r="D37" s="24">
        <f t="shared" si="0"/>
        <v>0.93900000000000006</v>
      </c>
      <c r="E37" s="27" t="s">
        <v>192</v>
      </c>
    </row>
    <row r="38" spans="2:10" x14ac:dyDescent="0.2">
      <c r="B38" s="1">
        <v>1</v>
      </c>
      <c r="C38" s="18">
        <v>1</v>
      </c>
      <c r="D38" s="24">
        <f t="shared" si="0"/>
        <v>1</v>
      </c>
      <c r="E38" s="25" t="s">
        <v>166</v>
      </c>
    </row>
    <row r="39" spans="2:10" x14ac:dyDescent="0.2">
      <c r="B39" s="23">
        <v>1</v>
      </c>
      <c r="C39" s="26">
        <v>0.7</v>
      </c>
      <c r="D39" s="24">
        <f t="shared" si="0"/>
        <v>0.7</v>
      </c>
      <c r="E39" s="27" t="s">
        <v>171</v>
      </c>
    </row>
    <row r="40" spans="2:10" x14ac:dyDescent="0.2">
      <c r="B40" s="23">
        <v>1</v>
      </c>
      <c r="C40" s="18">
        <v>0.25</v>
      </c>
      <c r="D40" s="24">
        <f t="shared" si="0"/>
        <v>0.25</v>
      </c>
      <c r="E40" s="25" t="s">
        <v>198</v>
      </c>
    </row>
    <row r="41" spans="2:10" x14ac:dyDescent="0.2">
      <c r="B41" s="1">
        <v>1</v>
      </c>
      <c r="C41" s="18">
        <v>0.25</v>
      </c>
      <c r="D41" s="24">
        <f t="shared" si="0"/>
        <v>0.25</v>
      </c>
      <c r="E41" s="25" t="s">
        <v>167</v>
      </c>
    </row>
    <row r="42" spans="2:10" x14ac:dyDescent="0.2">
      <c r="C42" s="16"/>
      <c r="D42" s="24" t="str">
        <f t="shared" ref="D42" si="3">IF(B42="","",B42*C42)</f>
        <v/>
      </c>
    </row>
    <row r="43" spans="2:10" x14ac:dyDescent="0.2">
      <c r="B43" s="23">
        <v>1</v>
      </c>
      <c r="C43" s="26">
        <v>60</v>
      </c>
      <c r="D43" s="24">
        <f t="shared" ref="D43:D64" si="4">IF(B43="","",B43*C43)</f>
        <v>60</v>
      </c>
      <c r="E43" s="27" t="s">
        <v>134</v>
      </c>
      <c r="G43" s="23">
        <v>4</v>
      </c>
      <c r="H43" s="30">
        <f>SUM(D43:D65)</f>
        <v>182.54999999999998</v>
      </c>
      <c r="I43" s="32">
        <f>G43*H43</f>
        <v>730.19999999999993</v>
      </c>
      <c r="J43" s="25" t="s">
        <v>146</v>
      </c>
    </row>
    <row r="44" spans="2:10" x14ac:dyDescent="0.2">
      <c r="B44" s="23">
        <v>16</v>
      </c>
      <c r="C44" s="20">
        <v>2.7</v>
      </c>
      <c r="D44" s="24">
        <f t="shared" si="4"/>
        <v>43.2</v>
      </c>
      <c r="E44" s="27" t="s">
        <v>135</v>
      </c>
    </row>
    <row r="45" spans="2:10" x14ac:dyDescent="0.2">
      <c r="B45" s="23">
        <v>1</v>
      </c>
      <c r="C45" s="26">
        <v>35</v>
      </c>
      <c r="D45" s="24">
        <f t="shared" si="4"/>
        <v>35</v>
      </c>
      <c r="E45" s="27" t="s">
        <v>32</v>
      </c>
    </row>
    <row r="46" spans="2:10" x14ac:dyDescent="0.2">
      <c r="B46" s="23">
        <v>1</v>
      </c>
      <c r="C46" s="26">
        <v>13</v>
      </c>
      <c r="D46" s="24">
        <f t="shared" si="4"/>
        <v>13</v>
      </c>
      <c r="E46" s="27" t="s">
        <v>187</v>
      </c>
    </row>
    <row r="47" spans="2:10" x14ac:dyDescent="0.2">
      <c r="B47" s="23">
        <v>2</v>
      </c>
      <c r="C47" s="26">
        <v>2.5</v>
      </c>
      <c r="D47" s="24">
        <f t="shared" si="4"/>
        <v>5</v>
      </c>
      <c r="E47" s="27" t="s">
        <v>118</v>
      </c>
    </row>
    <row r="48" spans="2:10" x14ac:dyDescent="0.2">
      <c r="B48" s="23">
        <v>1</v>
      </c>
      <c r="C48" s="26">
        <v>4</v>
      </c>
      <c r="D48" s="24">
        <f t="shared" si="4"/>
        <v>4</v>
      </c>
      <c r="E48" s="27" t="s">
        <v>186</v>
      </c>
    </row>
    <row r="49" spans="2:5" x14ac:dyDescent="0.2">
      <c r="B49" s="23">
        <v>1</v>
      </c>
      <c r="C49" s="26">
        <v>4</v>
      </c>
      <c r="D49" s="24">
        <f t="shared" si="4"/>
        <v>4</v>
      </c>
      <c r="E49" s="27" t="s">
        <v>162</v>
      </c>
    </row>
    <row r="50" spans="2:5" x14ac:dyDescent="0.2">
      <c r="B50" s="23">
        <v>1</v>
      </c>
      <c r="C50" s="26">
        <v>3</v>
      </c>
      <c r="D50" s="24">
        <f t="shared" si="4"/>
        <v>3</v>
      </c>
      <c r="E50" s="27" t="s">
        <v>132</v>
      </c>
    </row>
    <row r="51" spans="2:5" x14ac:dyDescent="0.2">
      <c r="B51" s="23">
        <v>1</v>
      </c>
      <c r="C51" s="26">
        <v>2.5</v>
      </c>
      <c r="D51" s="24">
        <f t="shared" si="4"/>
        <v>2.5</v>
      </c>
      <c r="E51" s="27" t="s">
        <v>172</v>
      </c>
    </row>
    <row r="52" spans="2:5" x14ac:dyDescent="0.2">
      <c r="B52" s="23">
        <v>1</v>
      </c>
      <c r="C52" s="28">
        <v>2.5</v>
      </c>
      <c r="D52" s="24">
        <f t="shared" si="4"/>
        <v>2.5</v>
      </c>
      <c r="E52" s="25" t="s">
        <v>161</v>
      </c>
    </row>
    <row r="53" spans="2:5" x14ac:dyDescent="0.2">
      <c r="B53" s="23">
        <v>3</v>
      </c>
      <c r="C53" s="26">
        <v>0.7</v>
      </c>
      <c r="D53" s="24">
        <f t="shared" si="4"/>
        <v>2.0999999999999996</v>
      </c>
      <c r="E53" s="27" t="s">
        <v>171</v>
      </c>
    </row>
    <row r="54" spans="2:5" x14ac:dyDescent="0.2">
      <c r="B54" s="23">
        <v>1</v>
      </c>
      <c r="C54" s="26">
        <v>1.5</v>
      </c>
      <c r="D54" s="24">
        <f t="shared" si="4"/>
        <v>1.5</v>
      </c>
      <c r="E54" s="27" t="s">
        <v>170</v>
      </c>
    </row>
    <row r="55" spans="2:5" x14ac:dyDescent="0.2">
      <c r="B55" s="23">
        <v>1</v>
      </c>
      <c r="C55" s="26">
        <v>1.5</v>
      </c>
      <c r="D55" s="24">
        <f t="shared" si="4"/>
        <v>1.5</v>
      </c>
      <c r="E55" s="27" t="s">
        <v>160</v>
      </c>
    </row>
    <row r="56" spans="2:5" x14ac:dyDescent="0.2">
      <c r="B56" s="23">
        <v>1</v>
      </c>
      <c r="C56" s="28">
        <v>1</v>
      </c>
      <c r="D56" s="24">
        <f t="shared" si="4"/>
        <v>1</v>
      </c>
      <c r="E56" s="25" t="s">
        <v>159</v>
      </c>
    </row>
    <row r="57" spans="2:5" x14ac:dyDescent="0.2">
      <c r="B57" s="1">
        <v>1</v>
      </c>
      <c r="C57" s="20">
        <v>1</v>
      </c>
      <c r="D57" s="24">
        <f t="shared" si="4"/>
        <v>1</v>
      </c>
      <c r="E57" s="27" t="s">
        <v>173</v>
      </c>
    </row>
    <row r="58" spans="2:5" x14ac:dyDescent="0.2">
      <c r="B58" s="23">
        <v>2</v>
      </c>
      <c r="C58" s="26">
        <v>0.5</v>
      </c>
      <c r="D58" s="24">
        <f t="shared" si="4"/>
        <v>1</v>
      </c>
      <c r="E58" s="27" t="s">
        <v>128</v>
      </c>
    </row>
    <row r="59" spans="2:5" x14ac:dyDescent="0.2">
      <c r="B59" s="1">
        <v>1</v>
      </c>
      <c r="C59" s="20">
        <v>0.5</v>
      </c>
      <c r="D59" s="24">
        <f t="shared" si="4"/>
        <v>0.5</v>
      </c>
      <c r="E59" s="27" t="s">
        <v>168</v>
      </c>
    </row>
    <row r="60" spans="2:5" x14ac:dyDescent="0.2">
      <c r="B60" s="23">
        <v>1</v>
      </c>
      <c r="C60" s="26">
        <v>0.5</v>
      </c>
      <c r="D60" s="24">
        <f t="shared" si="4"/>
        <v>0.5</v>
      </c>
      <c r="E60" s="27" t="s">
        <v>125</v>
      </c>
    </row>
    <row r="61" spans="2:5" x14ac:dyDescent="0.2">
      <c r="B61" s="23">
        <v>1</v>
      </c>
      <c r="C61" s="28">
        <v>0.5</v>
      </c>
      <c r="D61" s="24">
        <f t="shared" si="4"/>
        <v>0.5</v>
      </c>
      <c r="E61" s="25" t="s">
        <v>126</v>
      </c>
    </row>
    <row r="62" spans="2:5" x14ac:dyDescent="0.2">
      <c r="B62" s="1">
        <v>2</v>
      </c>
      <c r="C62" s="20">
        <v>0.2</v>
      </c>
      <c r="D62" s="24">
        <f t="shared" si="4"/>
        <v>0.4</v>
      </c>
      <c r="E62" s="27" t="s">
        <v>169</v>
      </c>
    </row>
    <row r="63" spans="2:5" x14ac:dyDescent="0.2">
      <c r="B63" s="23">
        <v>1</v>
      </c>
      <c r="C63" s="28">
        <v>0.25</v>
      </c>
      <c r="D63" s="24">
        <f t="shared" si="4"/>
        <v>0.25</v>
      </c>
      <c r="E63" s="25" t="s">
        <v>130</v>
      </c>
    </row>
    <row r="64" spans="2:5" x14ac:dyDescent="0.2">
      <c r="B64" s="23">
        <v>1</v>
      </c>
      <c r="C64" s="28">
        <v>0.1</v>
      </c>
      <c r="D64" s="24">
        <f t="shared" si="4"/>
        <v>0.1</v>
      </c>
      <c r="E64" s="25" t="s">
        <v>131</v>
      </c>
    </row>
    <row r="65" spans="2:10" x14ac:dyDescent="0.2">
      <c r="B65" s="23"/>
      <c r="C65" s="24"/>
      <c r="D65" s="24" t="str">
        <f t="shared" ref="D65:D74" si="5">IF(B65="","",B65*C65)</f>
        <v/>
      </c>
      <c r="E65" s="25"/>
    </row>
    <row r="66" spans="2:10" x14ac:dyDescent="0.2">
      <c r="B66" s="23">
        <v>1</v>
      </c>
      <c r="C66" s="26">
        <v>239</v>
      </c>
      <c r="D66" s="24">
        <f t="shared" ref="D66:D73" si="6">IF(B66="","",B66*C66)</f>
        <v>239</v>
      </c>
      <c r="E66" s="27" t="s">
        <v>153</v>
      </c>
      <c r="G66" s="23">
        <v>1</v>
      </c>
      <c r="H66" s="30">
        <f>SUM(D66:D74)</f>
        <v>264.60000000000002</v>
      </c>
      <c r="I66" s="32">
        <f>G66*H66</f>
        <v>264.60000000000002</v>
      </c>
      <c r="J66" t="s">
        <v>184</v>
      </c>
    </row>
    <row r="67" spans="2:10" x14ac:dyDescent="0.2">
      <c r="B67" s="23">
        <v>6</v>
      </c>
      <c r="C67" s="28">
        <v>1.5</v>
      </c>
      <c r="D67" s="24">
        <f t="shared" si="6"/>
        <v>9</v>
      </c>
      <c r="E67" s="25" t="s">
        <v>154</v>
      </c>
    </row>
    <row r="68" spans="2:10" x14ac:dyDescent="0.2">
      <c r="B68" s="23">
        <v>3</v>
      </c>
      <c r="C68" s="28">
        <v>2.5</v>
      </c>
      <c r="D68" s="24">
        <f t="shared" si="6"/>
        <v>7.5</v>
      </c>
      <c r="E68" s="25" t="s">
        <v>193</v>
      </c>
    </row>
    <row r="69" spans="2:10" x14ac:dyDescent="0.2">
      <c r="B69" s="23">
        <v>1</v>
      </c>
      <c r="C69" s="28">
        <v>3</v>
      </c>
      <c r="D69" s="24">
        <f t="shared" si="6"/>
        <v>3</v>
      </c>
      <c r="E69" s="25" t="s">
        <v>181</v>
      </c>
    </row>
    <row r="70" spans="2:10" x14ac:dyDescent="0.2">
      <c r="B70" s="1">
        <v>1</v>
      </c>
      <c r="C70" s="20">
        <v>3</v>
      </c>
      <c r="D70" s="24">
        <f t="shared" si="6"/>
        <v>3</v>
      </c>
      <c r="E70" s="27" t="s">
        <v>165</v>
      </c>
    </row>
    <row r="71" spans="2:10" x14ac:dyDescent="0.2">
      <c r="B71" s="23">
        <v>2</v>
      </c>
      <c r="C71" s="28">
        <v>1</v>
      </c>
      <c r="D71" s="24">
        <f t="shared" si="6"/>
        <v>2</v>
      </c>
      <c r="E71" s="25" t="s">
        <v>194</v>
      </c>
    </row>
    <row r="72" spans="2:10" x14ac:dyDescent="0.2">
      <c r="B72" s="1">
        <v>1</v>
      </c>
      <c r="C72" s="20">
        <v>0.1</v>
      </c>
      <c r="D72" s="24">
        <f t="shared" si="6"/>
        <v>0.1</v>
      </c>
      <c r="E72" s="27" t="s">
        <v>192</v>
      </c>
    </row>
    <row r="73" spans="2:10" x14ac:dyDescent="0.2">
      <c r="B73" s="1">
        <v>1</v>
      </c>
      <c r="C73" s="18">
        <v>1</v>
      </c>
      <c r="D73" s="24">
        <f t="shared" si="6"/>
        <v>1</v>
      </c>
      <c r="E73" s="25" t="s">
        <v>166</v>
      </c>
    </row>
    <row r="74" spans="2:10" x14ac:dyDescent="0.2">
      <c r="C74" s="16"/>
      <c r="D74" s="24" t="str">
        <f t="shared" si="5"/>
        <v/>
      </c>
    </row>
    <row r="75" spans="2:10" x14ac:dyDescent="0.2">
      <c r="B75" s="1">
        <v>1</v>
      </c>
      <c r="C75" s="29">
        <v>100</v>
      </c>
      <c r="D75" s="24">
        <f t="shared" ref="D75:D89" si="7">IF(B75="","",B75*C75)</f>
        <v>100</v>
      </c>
      <c r="E75" s="27" t="s">
        <v>143</v>
      </c>
      <c r="G75" s="23">
        <v>4</v>
      </c>
      <c r="H75" s="30">
        <f>SUM(D75:D90)</f>
        <v>112.85</v>
      </c>
      <c r="I75" s="32">
        <f>G75*H75</f>
        <v>451.4</v>
      </c>
      <c r="J75" t="s">
        <v>156</v>
      </c>
    </row>
    <row r="76" spans="2:10" x14ac:dyDescent="0.2">
      <c r="B76" s="1">
        <v>1</v>
      </c>
      <c r="C76" s="18">
        <v>2</v>
      </c>
      <c r="D76" s="24">
        <f t="shared" si="7"/>
        <v>2</v>
      </c>
      <c r="E76" s="5" t="s">
        <v>145</v>
      </c>
    </row>
    <row r="77" spans="2:10" x14ac:dyDescent="0.2">
      <c r="B77" s="1">
        <v>1</v>
      </c>
      <c r="C77" s="20">
        <v>1.6</v>
      </c>
      <c r="D77" s="24">
        <f t="shared" si="7"/>
        <v>1.6</v>
      </c>
      <c r="E77" s="27" t="s">
        <v>175</v>
      </c>
    </row>
    <row r="78" spans="2:10" x14ac:dyDescent="0.2">
      <c r="B78" s="1">
        <v>1</v>
      </c>
      <c r="C78" s="20">
        <v>1.5</v>
      </c>
      <c r="D78" s="24">
        <f t="shared" si="7"/>
        <v>1.5</v>
      </c>
      <c r="E78" s="27" t="s">
        <v>180</v>
      </c>
    </row>
    <row r="79" spans="2:10" x14ac:dyDescent="0.2">
      <c r="B79" s="1">
        <v>5</v>
      </c>
      <c r="C79" s="18">
        <v>0.25</v>
      </c>
      <c r="D79" s="24">
        <f t="shared" si="7"/>
        <v>1.25</v>
      </c>
      <c r="E79" s="5" t="s">
        <v>140</v>
      </c>
    </row>
    <row r="80" spans="2:10" x14ac:dyDescent="0.2">
      <c r="B80" s="1">
        <v>1</v>
      </c>
      <c r="C80" s="20">
        <v>1</v>
      </c>
      <c r="D80" s="24">
        <f t="shared" si="7"/>
        <v>1</v>
      </c>
      <c r="E80" s="27" t="s">
        <v>176</v>
      </c>
    </row>
    <row r="81" spans="2:10" x14ac:dyDescent="0.2">
      <c r="B81" s="1">
        <v>1</v>
      </c>
      <c r="C81" s="20">
        <v>1</v>
      </c>
      <c r="D81" s="24">
        <f t="shared" si="7"/>
        <v>1</v>
      </c>
      <c r="E81" s="27" t="s">
        <v>177</v>
      </c>
    </row>
    <row r="82" spans="2:10" x14ac:dyDescent="0.2">
      <c r="B82" s="1">
        <v>1</v>
      </c>
      <c r="C82" s="20">
        <v>1</v>
      </c>
      <c r="D82" s="24">
        <f t="shared" si="7"/>
        <v>1</v>
      </c>
      <c r="E82" s="27" t="s">
        <v>178</v>
      </c>
    </row>
    <row r="83" spans="2:10" x14ac:dyDescent="0.2">
      <c r="B83" s="1">
        <v>1</v>
      </c>
      <c r="C83" s="18">
        <v>1</v>
      </c>
      <c r="D83" s="24">
        <f t="shared" si="7"/>
        <v>1</v>
      </c>
      <c r="E83" s="5" t="s">
        <v>191</v>
      </c>
    </row>
    <row r="84" spans="2:10" x14ac:dyDescent="0.2">
      <c r="B84" s="1">
        <v>1</v>
      </c>
      <c r="C84" s="20">
        <v>0.5</v>
      </c>
      <c r="D84" s="24">
        <f t="shared" si="7"/>
        <v>0.5</v>
      </c>
      <c r="E84" s="27" t="s">
        <v>168</v>
      </c>
    </row>
    <row r="85" spans="2:10" x14ac:dyDescent="0.2">
      <c r="B85" s="1">
        <v>1</v>
      </c>
      <c r="C85" s="20">
        <v>0.5</v>
      </c>
      <c r="D85" s="24">
        <f t="shared" si="7"/>
        <v>0.5</v>
      </c>
      <c r="E85" s="27" t="s">
        <v>125</v>
      </c>
    </row>
    <row r="86" spans="2:10" x14ac:dyDescent="0.2">
      <c r="B86" s="1">
        <v>1</v>
      </c>
      <c r="C86" s="18">
        <v>0.5</v>
      </c>
      <c r="D86" s="24">
        <f t="shared" si="7"/>
        <v>0.5</v>
      </c>
      <c r="E86" s="5" t="s">
        <v>144</v>
      </c>
    </row>
    <row r="87" spans="2:10" x14ac:dyDescent="0.2">
      <c r="B87" s="1">
        <v>1</v>
      </c>
      <c r="C87" s="18">
        <v>0.5</v>
      </c>
      <c r="D87" s="24">
        <f t="shared" si="7"/>
        <v>0.5</v>
      </c>
      <c r="E87" s="5" t="s">
        <v>126</v>
      </c>
    </row>
    <row r="88" spans="2:10" x14ac:dyDescent="0.2">
      <c r="B88" s="1">
        <v>1</v>
      </c>
      <c r="C88" s="18">
        <v>0.3</v>
      </c>
      <c r="D88" s="24">
        <f t="shared" si="7"/>
        <v>0.3</v>
      </c>
      <c r="E88" s="5" t="s">
        <v>179</v>
      </c>
    </row>
    <row r="89" spans="2:10" x14ac:dyDescent="0.2">
      <c r="B89" s="1">
        <v>1</v>
      </c>
      <c r="C89" s="20">
        <v>0.2</v>
      </c>
      <c r="D89" s="24">
        <f t="shared" si="7"/>
        <v>0.2</v>
      </c>
      <c r="E89" s="27" t="s">
        <v>169</v>
      </c>
    </row>
    <row r="90" spans="2:10" x14ac:dyDescent="0.2">
      <c r="C90" s="16"/>
      <c r="D90" s="24" t="str">
        <f t="shared" ref="D90:D110" si="8">IF(B90="","",B90*C90)</f>
        <v/>
      </c>
    </row>
    <row r="91" spans="2:10" x14ac:dyDescent="0.2">
      <c r="B91" s="1">
        <v>1</v>
      </c>
      <c r="C91" s="29">
        <v>60</v>
      </c>
      <c r="D91" s="24">
        <f t="shared" ref="D91:D96" si="9">IF(B91="","",B91*C91)</f>
        <v>60</v>
      </c>
      <c r="E91" s="5" t="s">
        <v>142</v>
      </c>
      <c r="G91" s="23">
        <v>1</v>
      </c>
      <c r="H91" s="30">
        <f>SUM(D91:D97)</f>
        <v>88.2</v>
      </c>
      <c r="I91" s="32">
        <f>G91*H91</f>
        <v>88.2</v>
      </c>
      <c r="J91" t="s">
        <v>155</v>
      </c>
    </row>
    <row r="92" spans="2:10" x14ac:dyDescent="0.2">
      <c r="B92" s="1">
        <v>4</v>
      </c>
      <c r="C92" s="20">
        <v>3.5</v>
      </c>
      <c r="D92" s="24">
        <f t="shared" si="9"/>
        <v>14</v>
      </c>
      <c r="E92" s="27" t="s">
        <v>183</v>
      </c>
    </row>
    <row r="93" spans="2:10" x14ac:dyDescent="0.2">
      <c r="B93" s="1">
        <v>3</v>
      </c>
      <c r="C93" s="18">
        <v>3</v>
      </c>
      <c r="D93" s="24">
        <f t="shared" si="9"/>
        <v>9</v>
      </c>
      <c r="E93" s="25" t="s">
        <v>182</v>
      </c>
    </row>
    <row r="94" spans="2:10" x14ac:dyDescent="0.2">
      <c r="B94" s="1">
        <v>2</v>
      </c>
      <c r="C94" s="20">
        <v>0.1</v>
      </c>
      <c r="D94" s="24">
        <f t="shared" si="9"/>
        <v>0.2</v>
      </c>
      <c r="E94" s="27" t="s">
        <v>192</v>
      </c>
    </row>
    <row r="95" spans="2:10" x14ac:dyDescent="0.2">
      <c r="B95" s="1">
        <v>1</v>
      </c>
      <c r="C95" s="20">
        <v>3</v>
      </c>
      <c r="D95" s="24">
        <f t="shared" si="9"/>
        <v>3</v>
      </c>
      <c r="E95" s="27" t="s">
        <v>165</v>
      </c>
    </row>
    <row r="96" spans="2:10" x14ac:dyDescent="0.2">
      <c r="B96" s="1">
        <v>1</v>
      </c>
      <c r="C96" s="18">
        <v>2</v>
      </c>
      <c r="D96" s="24">
        <f t="shared" si="9"/>
        <v>2</v>
      </c>
      <c r="E96" s="25" t="s">
        <v>181</v>
      </c>
    </row>
    <row r="97" spans="3:4" x14ac:dyDescent="0.2">
      <c r="C97" s="16"/>
      <c r="D97" s="24" t="str">
        <f t="shared" si="8"/>
        <v/>
      </c>
    </row>
    <row r="98" spans="3:4" x14ac:dyDescent="0.2">
      <c r="C98" s="16"/>
      <c r="D98" s="24" t="str">
        <f t="shared" si="8"/>
        <v/>
      </c>
    </row>
    <row r="99" spans="3:4" x14ac:dyDescent="0.2">
      <c r="C99" s="16"/>
      <c r="D99" s="24" t="str">
        <f t="shared" si="8"/>
        <v/>
      </c>
    </row>
    <row r="100" spans="3:4" x14ac:dyDescent="0.2">
      <c r="C100" s="16"/>
      <c r="D100" s="24" t="str">
        <f t="shared" si="8"/>
        <v/>
      </c>
    </row>
    <row r="101" spans="3:4" x14ac:dyDescent="0.2">
      <c r="C101" s="16"/>
      <c r="D101" s="24" t="str">
        <f t="shared" si="8"/>
        <v/>
      </c>
    </row>
    <row r="102" spans="3:4" x14ac:dyDescent="0.2">
      <c r="C102" s="16"/>
      <c r="D102" s="24" t="str">
        <f t="shared" si="8"/>
        <v/>
      </c>
    </row>
    <row r="103" spans="3:4" x14ac:dyDescent="0.2">
      <c r="C103" s="16"/>
      <c r="D103" s="24" t="str">
        <f t="shared" si="8"/>
        <v/>
      </c>
    </row>
    <row r="104" spans="3:4" x14ac:dyDescent="0.2">
      <c r="C104" s="16"/>
      <c r="D104" s="24" t="str">
        <f t="shared" si="8"/>
        <v/>
      </c>
    </row>
    <row r="105" spans="3:4" x14ac:dyDescent="0.2">
      <c r="C105" s="16"/>
      <c r="D105" s="24" t="str">
        <f t="shared" si="8"/>
        <v/>
      </c>
    </row>
    <row r="106" spans="3:4" x14ac:dyDescent="0.2">
      <c r="C106" s="16"/>
      <c r="D106" s="24" t="str">
        <f t="shared" si="8"/>
        <v/>
      </c>
    </row>
    <row r="107" spans="3:4" x14ac:dyDescent="0.2">
      <c r="C107" s="16"/>
      <c r="D107" s="24" t="str">
        <f t="shared" si="8"/>
        <v/>
      </c>
    </row>
    <row r="108" spans="3:4" x14ac:dyDescent="0.2">
      <c r="C108" s="16"/>
      <c r="D108" s="24" t="str">
        <f t="shared" si="8"/>
        <v/>
      </c>
    </row>
    <row r="109" spans="3:4" x14ac:dyDescent="0.2">
      <c r="C109" s="16"/>
      <c r="D109" s="24" t="str">
        <f t="shared" si="8"/>
        <v/>
      </c>
    </row>
    <row r="110" spans="3:4" x14ac:dyDescent="0.2">
      <c r="C110" s="16"/>
      <c r="D110" s="24" t="str">
        <f t="shared" si="8"/>
        <v/>
      </c>
    </row>
  </sheetData>
  <sortState xmlns:xlrd2="http://schemas.microsoft.com/office/spreadsheetml/2017/richdata2" ref="B18:E31">
    <sortCondition descending="1" ref="D18:D31"/>
    <sortCondition ref="E18:E31"/>
  </sortState>
  <hyperlinks>
    <hyperlink ref="E18" r:id="rId1" xr:uid="{37F04415-4054-5446-98AC-60AA7442B383}"/>
    <hyperlink ref="E66" r:id="rId2" xr:uid="{32DD8CCD-A678-5E4D-B85C-17AEDA37C907}"/>
    <hyperlink ref="E4" r:id="rId3" xr:uid="{8F98737B-D08D-3542-8403-0D94237ECDA0}"/>
    <hyperlink ref="E43" r:id="rId4" xr:uid="{7E24D4C6-5332-6742-9BC4-A87B77BEFBAD}"/>
    <hyperlink ref="E59" r:id="rId5" xr:uid="{1693904A-D713-5348-86CF-0B1FD70CCB62}"/>
    <hyperlink ref="E54" r:id="rId6" xr:uid="{FF93C947-387B-CF4A-8577-AEC14C8A1398}"/>
    <hyperlink ref="E50" r:id="rId7" xr:uid="{D5920382-F295-5948-8115-8CC02582132E}"/>
    <hyperlink ref="E58" r:id="rId8" xr:uid="{F64B1954-58A4-0F47-A050-CEBD57BE3CEA}"/>
    <hyperlink ref="E47" r:id="rId9" xr:uid="{9D84C616-38CF-054E-A65C-0B493EC3983B}"/>
    <hyperlink ref="E8" r:id="rId10" xr:uid="{5FC7CC1B-E06C-D24E-825F-89BF66D89AA6}"/>
    <hyperlink ref="E44" r:id="rId11" xr:uid="{2DB9DC83-024E-6C49-B159-C964BAEA31C2}"/>
    <hyperlink ref="E77" r:id="rId12" display="audio jack" xr:uid="{6C90DFD3-3BB2-7746-9049-3AAEBD176436}"/>
    <hyperlink ref="E82" r:id="rId13" display="3v relay" xr:uid="{3237DAD2-91BB-3849-8B3F-B069A9FEDB4B}"/>
    <hyperlink ref="E78" r:id="rId14" xr:uid="{0B025A6F-E9DF-324A-B176-7548CD56FA18}"/>
    <hyperlink ref="E81" r:id="rId15" xr:uid="{9AEF6307-B150-B544-A72A-0972293B2631}"/>
    <hyperlink ref="E84" r:id="rId16" xr:uid="{5C58922F-A796-5F4B-A7EB-E4BCB25AD23B}"/>
    <hyperlink ref="E62" r:id="rId17" xr:uid="{1872269C-B04D-C442-BE54-1A5CC93C3403}"/>
    <hyperlink ref="E89" r:id="rId18" xr:uid="{7E346B16-1EE6-184D-BD61-4D817837A847}"/>
    <hyperlink ref="E92" r:id="rId19" xr:uid="{F7250735-F51B-F44A-967D-47E65EAD0D41}"/>
    <hyperlink ref="E25" r:id="rId20" xr:uid="{76020EB9-DB38-7B40-B150-C69D20516F2A}"/>
    <hyperlink ref="E24" r:id="rId21" display="set screw rotary knob" xr:uid="{7887CA17-F0A1-054F-AFBE-EA950E607017}"/>
    <hyperlink ref="E55" r:id="rId22" xr:uid="{AF75B7FF-9D38-E94C-A56A-864782C8A087}"/>
    <hyperlink ref="E48" r:id="rId23" xr:uid="{2D10A3E6-8709-DA4D-9783-206EE92AF284}"/>
    <hyperlink ref="E20" r:id="rId24" xr:uid="{9D10A2AE-B523-9047-A9C7-9D1B8B71C13F}"/>
    <hyperlink ref="E45" r:id="rId25" xr:uid="{CE30F173-AAB5-1B42-A38A-9612A8B723B1}"/>
    <hyperlink ref="E46" r:id="rId26" xr:uid="{888CA43C-35D2-2645-8163-B8F2472509D2}"/>
    <hyperlink ref="E39" r:id="rId27" xr:uid="{97639589-7D05-D046-B8B4-D115794D3DB2}"/>
    <hyperlink ref="E53" r:id="rId28" xr:uid="{FBD5796E-6F71-9149-924F-B365860703FD}"/>
    <hyperlink ref="E23" r:id="rId29" xr:uid="{0863EF80-FB75-914C-84E5-C53027DFE7D9}"/>
    <hyperlink ref="E22" r:id="rId30" display="USB lipo charger" xr:uid="{A79552A8-A817-AB47-B0A9-63A7812E3C00}"/>
    <hyperlink ref="E6" r:id="rId31" display="6-AA battery pack for HTX-202" xr:uid="{5D3604B6-1F26-7442-AFCD-A48309F61382}"/>
    <hyperlink ref="E27" r:id="rId32" xr:uid="{7A3DEEEF-6C21-CD40-BBDC-32D2566EC76B}"/>
    <hyperlink ref="E21" r:id="rId33" xr:uid="{1D6CEF0C-A39A-134A-9BDA-837C48377D88}"/>
    <hyperlink ref="E57" r:id="rId34" xr:uid="{3733B50F-9F54-C645-8284-76770073B449}"/>
    <hyperlink ref="E49" r:id="rId35" xr:uid="{6791B953-B9AC-0D4B-AF5D-0E8AD7695DB5}"/>
    <hyperlink ref="E51" r:id="rId36" xr:uid="{A5C86107-3142-6B4F-9746-0859D9C106A0}"/>
    <hyperlink ref="E19" r:id="rId37" xr:uid="{B22DF542-5AA1-6046-941E-E89D8B02A80B}"/>
    <hyperlink ref="E30" r:id="rId38" xr:uid="{7BF2D568-F091-634A-B5CE-6B6D6F82898C}"/>
    <hyperlink ref="E60" r:id="rId39" xr:uid="{F5785023-F246-4A43-BBA1-A6193CE2FEDE}"/>
    <hyperlink ref="E28" r:id="rId40" xr:uid="{E892499B-D290-D043-B0D3-5DFCE002E638}"/>
    <hyperlink ref="E85" r:id="rId41" xr:uid="{474A7C63-A63D-A547-9FDB-8B75B97400AE}"/>
    <hyperlink ref="E80" r:id="rId42" xr:uid="{C6C3B901-7D30-D54E-B4ED-1D1B6A99A980}"/>
    <hyperlink ref="E70" r:id="rId43" xr:uid="{EAA0A3BF-4154-C045-83E5-BEA9BAEBC984}"/>
    <hyperlink ref="E95" r:id="rId44" xr:uid="{396C18CB-85D5-B842-B931-D04A511B2912}"/>
    <hyperlink ref="E36" r:id="rId45" xr:uid="{A75527B8-E899-1245-885C-3928328253BF}"/>
    <hyperlink ref="E37" r:id="rId46" xr:uid="{0E8E2EDF-294F-414A-9FD9-1BD5496038E9}"/>
    <hyperlink ref="E72" r:id="rId47" xr:uid="{46A79DEE-1A88-1B4D-8CA3-98842F14FF9B}"/>
    <hyperlink ref="E94" r:id="rId48" display="https://www.amazon.com/dp/B07LD5QCJV" xr:uid="{400F1DD9-1468-6647-B8F8-EB63FAEEFBD6}"/>
    <hyperlink ref="E9" r:id="rId49" display="tabbed coin battery" xr:uid="{4D6F6858-1E80-9045-872A-FE7584BEFDE4}"/>
    <hyperlink ref="E75" r:id="rId50" xr:uid="{919B29CF-1633-E147-9692-78AE4CE18E68}"/>
    <hyperlink ref="E7" r:id="rId51" xr:uid="{039FEC95-F565-584E-BBBB-EF8C847A199E}"/>
    <hyperlink ref="E13" r:id="rId52" display="Energizer Recarge AA (2300 mAH)" xr:uid="{FC6B7CBA-2F42-4440-A8A5-41184B96C524}"/>
    <hyperlink ref="E11" r:id="rId53" xr:uid="{D821DB3F-209E-3A4C-B399-544817E9EABC}"/>
    <hyperlink ref="E12" r:id="rId54" xr:uid="{5ECDA842-0161-824E-9228-F968D5F7CE05}"/>
    <hyperlink ref="E15" r:id="rId55" xr:uid="{0C98485C-FCF5-F64B-8F59-90A7E43CC105}"/>
    <hyperlink ref="E16" r:id="rId56" display="extra batteries" xr:uid="{66765AC9-0663-0749-818D-651A2BDAA17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Fox Boxes</vt:lpstr>
      <vt:lpstr>Hunting Radios</vt:lpstr>
      <vt:lpstr>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2020-10-30T01:07:07Z</dcterms:created>
  <dcterms:modified xsi:type="dcterms:W3CDTF">2023-06-21T20:52:23Z</dcterms:modified>
</cp:coreProperties>
</file>