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09"/>
  <workbookPr/>
  <mc:AlternateContent xmlns:mc="http://schemas.openxmlformats.org/markup-compatibility/2006">
    <mc:Choice Requires="x15">
      <x15ac:absPath xmlns:x15ac="http://schemas.microsoft.com/office/spreadsheetml/2010/11/ac" url="/Users/nfisher/DATA_XFER/www/N0ZYC/hobbies/collections/numismatics/coins by nation/Japan/japanese coin database/"/>
    </mc:Choice>
  </mc:AlternateContent>
  <xr:revisionPtr revIDLastSave="0" documentId="13_ncr:1_{ED8CE3B7-885E-8B42-A4D5-B221B5DF59D2}" xr6:coauthVersionLast="47" xr6:coauthVersionMax="47" xr10:uidLastSave="{00000000-0000-0000-0000-000000000000}"/>
  <bookViews>
    <workbookView xWindow="5480" yWindow="1080" windowWidth="31840" windowHeight="21920" tabRatio="500" activeTab="1" xr2:uid="{00000000-000D-0000-FFFF-FFFF00000000}"/>
  </bookViews>
  <sheets>
    <sheet name="coins" sheetId="1" r:id="rId1"/>
    <sheet name="tables" sheetId="2" r:id="rId2"/>
  </sheets>
  <definedNames>
    <definedName name="eras">tables!$B$3:$F$14</definedName>
    <definedName name="japnum">tables!$H$3:$I$14</definedName>
    <definedName name="units">tables!$B$17:$C$20</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32" i="2" l="1"/>
  <c r="D31" i="2"/>
  <c r="D30" i="2"/>
  <c r="D29" i="2"/>
  <c r="D28" i="2"/>
  <c r="D27" i="2"/>
  <c r="D26" i="2"/>
  <c r="D25" i="2"/>
  <c r="D24" i="2"/>
  <c r="M5" i="1"/>
  <c r="N5" i="1" s="1"/>
  <c r="H5" i="1"/>
  <c r="I5" i="1"/>
  <c r="J5" i="1" s="1"/>
  <c r="F5" i="1"/>
  <c r="E5" i="1"/>
  <c r="N4" i="1"/>
  <c r="J4" i="1"/>
  <c r="M21" i="1"/>
  <c r="N21" i="1" s="1"/>
  <c r="H21" i="1"/>
  <c r="I21" i="1"/>
  <c r="J21" i="1" s="1"/>
  <c r="F21" i="1"/>
  <c r="E21" i="1"/>
  <c r="N20" i="1"/>
  <c r="J20" i="1"/>
  <c r="M26" i="1"/>
  <c r="N26" i="1" s="1"/>
  <c r="H26" i="1"/>
  <c r="I26" i="1"/>
  <c r="J26" i="1" s="1"/>
  <c r="F26" i="1"/>
  <c r="E26" i="1"/>
  <c r="N25" i="1"/>
  <c r="J25" i="1"/>
  <c r="M3" i="1"/>
  <c r="N3" i="1" s="1"/>
  <c r="H3" i="1"/>
  <c r="I3" i="1"/>
  <c r="J3" i="1" s="1"/>
  <c r="F3" i="1"/>
  <c r="E3" i="1"/>
  <c r="N2" i="1"/>
  <c r="J2" i="1"/>
  <c r="M63" i="1"/>
  <c r="H63" i="1"/>
  <c r="N63" i="1"/>
  <c r="I63" i="1"/>
  <c r="J63" i="1" s="1"/>
  <c r="F63" i="1"/>
  <c r="E63" i="1"/>
  <c r="N62" i="1"/>
  <c r="J62" i="1"/>
  <c r="M55" i="1"/>
  <c r="N55" i="1" s="1"/>
  <c r="H55" i="1"/>
  <c r="J55" i="1" s="1"/>
  <c r="I55" i="1"/>
  <c r="F55" i="1"/>
  <c r="E55" i="1"/>
  <c r="N54" i="1"/>
  <c r="J54" i="1"/>
  <c r="J29" i="1"/>
  <c r="M24" i="1"/>
  <c r="N24" i="1" s="1"/>
  <c r="H24" i="1"/>
  <c r="I24" i="1"/>
  <c r="J24" i="1" s="1"/>
  <c r="F24" i="1"/>
  <c r="E24" i="1"/>
  <c r="N23" i="1"/>
  <c r="J23" i="1"/>
  <c r="I61" i="1"/>
  <c r="J61" i="1" s="1"/>
  <c r="H61" i="1"/>
  <c r="I59" i="1"/>
  <c r="H59" i="1"/>
  <c r="J59" i="1"/>
  <c r="I57" i="1"/>
  <c r="H57" i="1"/>
  <c r="J57" i="1"/>
  <c r="M57" i="1"/>
  <c r="N57" i="1"/>
  <c r="J56" i="1"/>
  <c r="I53" i="1"/>
  <c r="H53" i="1"/>
  <c r="J53" i="1"/>
  <c r="I51" i="1"/>
  <c r="J51" i="1" s="1"/>
  <c r="H51" i="1"/>
  <c r="M51" i="1"/>
  <c r="N51" i="1" s="1"/>
  <c r="I49" i="1"/>
  <c r="H49" i="1"/>
  <c r="J49" i="1"/>
  <c r="I47" i="1"/>
  <c r="H47" i="1"/>
  <c r="J47" i="1"/>
  <c r="I42" i="1"/>
  <c r="J42" i="1" s="1"/>
  <c r="H42" i="1"/>
  <c r="N42" i="1" s="1"/>
  <c r="I45" i="1"/>
  <c r="H45" i="1"/>
  <c r="J45" i="1"/>
  <c r="I40" i="1"/>
  <c r="J40" i="1" s="1"/>
  <c r="H40" i="1"/>
  <c r="I38" i="1"/>
  <c r="H38" i="1"/>
  <c r="J38" i="1"/>
  <c r="I36" i="1"/>
  <c r="H36" i="1"/>
  <c r="J36" i="1"/>
  <c r="I34" i="1"/>
  <c r="H34" i="1"/>
  <c r="J34" i="1"/>
  <c r="I32" i="1"/>
  <c r="H32" i="1"/>
  <c r="J32" i="1"/>
  <c r="I30" i="1"/>
  <c r="J30" i="1" s="1"/>
  <c r="H30" i="1"/>
  <c r="I28" i="1"/>
  <c r="H28" i="1"/>
  <c r="J28" i="1" s="1"/>
  <c r="M28" i="1"/>
  <c r="N28" i="1"/>
  <c r="I17" i="1"/>
  <c r="H17" i="1"/>
  <c r="J17" i="1"/>
  <c r="I19" i="1"/>
  <c r="J19" i="1" s="1"/>
  <c r="H19" i="1"/>
  <c r="N19" i="1" s="1"/>
  <c r="I11" i="1"/>
  <c r="H11" i="1"/>
  <c r="J11" i="1"/>
  <c r="I13" i="1"/>
  <c r="J13" i="1" s="1"/>
  <c r="H13" i="1"/>
  <c r="I9" i="1"/>
  <c r="H9" i="1"/>
  <c r="J9" i="1"/>
  <c r="I15" i="1"/>
  <c r="H15" i="1"/>
  <c r="J15" i="1"/>
  <c r="I7" i="1"/>
  <c r="H7" i="1"/>
  <c r="J7" i="1"/>
  <c r="J60" i="1"/>
  <c r="J58" i="1"/>
  <c r="J52" i="1"/>
  <c r="J50" i="1"/>
  <c r="J48" i="1"/>
  <c r="J46" i="1"/>
  <c r="J41" i="1"/>
  <c r="J44" i="1"/>
  <c r="J39" i="1"/>
  <c r="J37" i="1"/>
  <c r="J35" i="1"/>
  <c r="J33" i="1"/>
  <c r="J31" i="1"/>
  <c r="J27" i="1"/>
  <c r="J16" i="1"/>
  <c r="J18" i="1"/>
  <c r="J10" i="1"/>
  <c r="J12" i="1"/>
  <c r="J8" i="1"/>
  <c r="J14" i="1"/>
  <c r="J6" i="1"/>
  <c r="M7" i="1"/>
  <c r="N7" i="1" s="1"/>
  <c r="F7" i="1"/>
  <c r="E7" i="1"/>
  <c r="N6" i="1"/>
  <c r="M19" i="1"/>
  <c r="F19" i="1"/>
  <c r="E19" i="1"/>
  <c r="N18" i="1"/>
  <c r="F28" i="1"/>
  <c r="E28" i="1"/>
  <c r="N27" i="1"/>
  <c r="M17" i="1"/>
  <c r="N17" i="1"/>
  <c r="F17" i="1"/>
  <c r="E17" i="1"/>
  <c r="N16" i="1"/>
  <c r="M11" i="1"/>
  <c r="N11" i="1" s="1"/>
  <c r="F11" i="1"/>
  <c r="E11" i="1"/>
  <c r="N10" i="1"/>
  <c r="E61" i="1"/>
  <c r="M61" i="1"/>
  <c r="M59" i="1"/>
  <c r="N59" i="1" s="1"/>
  <c r="E59" i="1"/>
  <c r="E57" i="1"/>
  <c r="M53" i="1"/>
  <c r="E53" i="1"/>
  <c r="E51" i="1"/>
  <c r="M49" i="1"/>
  <c r="E49" i="1"/>
  <c r="E47" i="1"/>
  <c r="M47" i="1"/>
  <c r="N47" i="1" s="1"/>
  <c r="M42" i="1"/>
  <c r="E42" i="1"/>
  <c r="E45" i="1"/>
  <c r="M45" i="1"/>
  <c r="N45" i="1" s="1"/>
  <c r="M40" i="1"/>
  <c r="N40" i="1"/>
  <c r="E40" i="1"/>
  <c r="M38" i="1"/>
  <c r="N38" i="1" s="1"/>
  <c r="E38" i="1"/>
  <c r="M36" i="1"/>
  <c r="N36" i="1" s="1"/>
  <c r="E36" i="1"/>
  <c r="E34" i="1"/>
  <c r="M34" i="1"/>
  <c r="N34" i="1" s="1"/>
  <c r="M32" i="1"/>
  <c r="N32" i="1" s="1"/>
  <c r="E32" i="1"/>
  <c r="E30" i="1"/>
  <c r="M30" i="1"/>
  <c r="M13" i="1"/>
  <c r="N13" i="1" s="1"/>
  <c r="E13" i="1"/>
  <c r="E9" i="1"/>
  <c r="E15" i="1"/>
  <c r="M15" i="1"/>
  <c r="N15" i="1" s="1"/>
  <c r="M9" i="1"/>
  <c r="N9" i="1"/>
  <c r="N61" i="1"/>
  <c r="F61" i="1"/>
  <c r="N60" i="1"/>
  <c r="F9" i="1"/>
  <c r="N8" i="1"/>
  <c r="F13" i="1"/>
  <c r="N12" i="1"/>
  <c r="F34" i="1"/>
  <c r="N33" i="1"/>
  <c r="F32" i="1"/>
  <c r="N31" i="1"/>
  <c r="N49" i="1"/>
  <c r="F49" i="1"/>
  <c r="N48" i="1"/>
  <c r="F51" i="1"/>
  <c r="N50" i="1"/>
  <c r="F47" i="1"/>
  <c r="N46" i="1"/>
  <c r="F57" i="1"/>
  <c r="N56" i="1"/>
  <c r="F38" i="1"/>
  <c r="N37" i="1"/>
  <c r="F42" i="1"/>
  <c r="N41" i="1"/>
  <c r="F40" i="1"/>
  <c r="N39" i="1"/>
  <c r="N52" i="1"/>
  <c r="F53" i="1"/>
  <c r="N53" i="1"/>
  <c r="F45" i="1"/>
  <c r="N44" i="1"/>
  <c r="N14" i="1"/>
  <c r="N35" i="1"/>
  <c r="N29" i="1"/>
  <c r="N58" i="1"/>
  <c r="F15" i="1"/>
  <c r="F36" i="1"/>
  <c r="N30" i="1"/>
  <c r="F30" i="1"/>
  <c r="F59" i="1"/>
  <c r="E14" i="2"/>
  <c r="E13" i="2"/>
  <c r="E12" i="2"/>
  <c r="E11" i="2"/>
  <c r="E10" i="2"/>
  <c r="E9" i="2"/>
  <c r="E8" i="2"/>
  <c r="E7" i="2"/>
  <c r="E6" i="2"/>
  <c r="E5" i="2"/>
  <c r="E4" i="2"/>
  <c r="E3" i="2"/>
  <c r="F3" i="2"/>
  <c r="F4" i="2"/>
  <c r="F5" i="2"/>
</calcChain>
</file>

<file path=xl/sharedStrings.xml><?xml version="1.0" encoding="utf-8"?>
<sst xmlns="http://schemas.openxmlformats.org/spreadsheetml/2006/main" count="259" uniqueCount="108">
  <si>
    <t>reverse</t>
  </si>
  <si>
    <t>unit</t>
  </si>
  <si>
    <t>era</t>
  </si>
  <si>
    <t>reign</t>
  </si>
  <si>
    <t>seal</t>
  </si>
  <si>
    <t>yen</t>
  </si>
  <si>
    <t>showa</t>
  </si>
  <si>
    <t>和昭</t>
  </si>
  <si>
    <t>Meiji</t>
  </si>
  <si>
    <t>Taishō</t>
  </si>
  <si>
    <t>Showa</t>
  </si>
  <si>
    <t>Heisei</t>
  </si>
  <si>
    <t>治明</t>
  </si>
  <si>
    <t>正大</t>
  </si>
  <si>
    <t>成平</t>
  </si>
  <si>
    <t>japanese</t>
  </si>
  <si>
    <t>roman</t>
  </si>
  <si>
    <t>一</t>
  </si>
  <si>
    <t>二</t>
  </si>
  <si>
    <t>三</t>
  </si>
  <si>
    <t>四</t>
  </si>
  <si>
    <t>五</t>
  </si>
  <si>
    <t>六</t>
  </si>
  <si>
    <t>七</t>
  </si>
  <si>
    <t>八</t>
  </si>
  <si>
    <t>九</t>
  </si>
  <si>
    <t>十</t>
  </si>
  <si>
    <t>百</t>
  </si>
  <si>
    <t>val</t>
  </si>
  <si>
    <t>銭</t>
  </si>
  <si>
    <t>sen</t>
  </si>
  <si>
    <t>厘</t>
  </si>
  <si>
    <t>rin</t>
  </si>
  <si>
    <t>円</t>
  </si>
  <si>
    <t>圓</t>
  </si>
  <si>
    <t>半</t>
  </si>
  <si>
    <t>pattern</t>
  </si>
  <si>
    <t>crow</t>
  </si>
  <si>
    <t>ex year</t>
  </si>
  <si>
    <t>cherry</t>
  </si>
  <si>
    <t>rice</t>
  </si>
  <si>
    <t>fuji</t>
  </si>
  <si>
    <t>bird</t>
  </si>
  <si>
    <t>dragon</t>
  </si>
  <si>
    <t>wreath</t>
  </si>
  <si>
    <t>hole</t>
  </si>
  <si>
    <t>spread</t>
  </si>
  <si>
    <t>sprigs</t>
  </si>
  <si>
    <t>paulowina</t>
  </si>
  <si>
    <t>peony</t>
  </si>
  <si>
    <t>obverse</t>
  </si>
  <si>
    <t>phoenix</t>
  </si>
  <si>
    <t>phoenixes</t>
  </si>
  <si>
    <t>sun</t>
  </si>
  <si>
    <t>my year</t>
  </si>
  <si>
    <t>my date</t>
  </si>
  <si>
    <t>ex date</t>
  </si>
  <si>
    <t>my qual</t>
  </si>
  <si>
    <t>G</t>
  </si>
  <si>
    <t>VG</t>
  </si>
  <si>
    <t>F</t>
  </si>
  <si>
    <t>XF</t>
  </si>
  <si>
    <t>VF</t>
  </si>
  <si>
    <t>AU</t>
  </si>
  <si>
    <t>MS</t>
  </si>
  <si>
    <t>95+L</t>
  </si>
  <si>
    <t>grade</t>
  </si>
  <si>
    <t>comment</t>
  </si>
  <si>
    <t>very muddy</t>
  </si>
  <si>
    <t>hard to make out</t>
  </si>
  <si>
    <t>detail</t>
  </si>
  <si>
    <t>very sharp</t>
  </si>
  <si>
    <t>somewhat muddy</t>
  </si>
  <si>
    <t>slightly muddy to sharp</t>
  </si>
  <si>
    <t>PF</t>
  </si>
  <si>
    <t>proof</t>
  </si>
  <si>
    <t>MS with mirrorlike fields</t>
  </si>
  <si>
    <t>uncirculated</t>
  </si>
  <si>
    <t>slabbed</t>
  </si>
  <si>
    <t>/S</t>
  </si>
  <si>
    <t>paid</t>
  </si>
  <si>
    <t>on</t>
  </si>
  <si>
    <t>order notes</t>
  </si>
  <si>
    <t>bulk</t>
  </si>
  <si>
    <t>tarred</t>
  </si>
  <si>
    <t>dragsun</t>
  </si>
  <si>
    <t>better than 9/23/2017 purchase</t>
  </si>
  <si>
    <t>first year</t>
  </si>
  <si>
    <t>last year</t>
  </si>
  <si>
    <t>old formal</t>
  </si>
  <si>
    <t>NGC: 3590526-007/53</t>
  </si>
  <si>
    <t>almost no use with luster</t>
  </si>
  <si>
    <t>fish</t>
  </si>
  <si>
    <t>banners</t>
  </si>
  <si>
    <t>tarred, heavily scratched</t>
  </si>
  <si>
    <t>tarred, weathered</t>
  </si>
  <si>
    <t>AU53</t>
  </si>
  <si>
    <t>1887-1912</t>
  </si>
  <si>
    <t>1 Yen - Meiji small type</t>
  </si>
  <si>
    <t>1874-1887</t>
  </si>
  <si>
    <t>1 Yen - Meiji large type</t>
  </si>
  <si>
    <t>weight</t>
  </si>
  <si>
    <t>diameter</t>
  </si>
  <si>
    <t>thickness</t>
  </si>
  <si>
    <t>year</t>
  </si>
  <si>
    <t>meji</t>
  </si>
  <si>
    <t>countered</t>
  </si>
  <si>
    <t>may be authentic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</si>
</sst>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quot;$&quot;#,##0.00"/>
  </numFmts>
  <fonts count="7" x14ac:knownFonts="1">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sz val="12"/>
      <color rgb="FF000000"/>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theme="5" tint="0.59999389629810485"/>
        <bgColor indexed="64"/>
      </patternFill>
    </fill>
  </fills>
  <borders count="11">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bottom style="double">
        <color auto="1"/>
      </bottom>
      <diagonal/>
    </border>
    <border>
      <left/>
      <right/>
      <top/>
      <bottom style="thin">
        <color auto="1"/>
      </bottom>
      <diagonal/>
    </border>
  </borders>
  <cellStyleXfs count="22">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cellStyleXfs>
  <cellXfs count="42">
    <xf numFmtId="0" fontId="0" fillId="0" borderId="0" xfId="0"/>
    <xf numFmtId="0" fontId="0" fillId="0" borderId="0" xfId="0" applyAlignment="1">
      <alignment horizontal="center"/>
    </xf>
    <xf numFmtId="0" fontId="1" fillId="0" borderId="0" xfId="0" applyFont="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0" xfId="0" applyAlignment="1">
      <alignment horizontal="center" vertical="center"/>
    </xf>
    <xf numFmtId="0" fontId="1" fillId="0" borderId="9" xfId="0" applyFont="1" applyBorder="1" applyAlignment="1">
      <alignment horizontal="center" vertical="center"/>
    </xf>
    <xf numFmtId="0" fontId="1" fillId="0" borderId="0" xfId="0" applyFont="1" applyAlignment="1">
      <alignment horizontal="center" vertical="center"/>
    </xf>
    <xf numFmtId="164" fontId="1" fillId="0" borderId="9" xfId="0" applyNumberFormat="1" applyFont="1" applyBorder="1" applyAlignment="1">
      <alignment horizontal="center" vertical="center"/>
    </xf>
    <xf numFmtId="164" fontId="0" fillId="0" borderId="0" xfId="0" applyNumberFormat="1" applyAlignment="1">
      <alignment horizontal="center" vertical="center"/>
    </xf>
    <xf numFmtId="165" fontId="1" fillId="0" borderId="9" xfId="0" applyNumberFormat="1" applyFont="1" applyBorder="1" applyAlignment="1">
      <alignment horizontal="center" vertical="center"/>
    </xf>
    <xf numFmtId="165" fontId="0" fillId="0" borderId="0" xfId="0" applyNumberFormat="1" applyAlignment="1">
      <alignment horizontal="center" vertical="center"/>
    </xf>
    <xf numFmtId="165" fontId="6" fillId="0" borderId="0" xfId="0" applyNumberFormat="1" applyFont="1" applyAlignment="1">
      <alignment horizontal="center" vertical="center"/>
    </xf>
    <xf numFmtId="164" fontId="6" fillId="0" borderId="0" xfId="0" applyNumberFormat="1" applyFont="1" applyAlignment="1">
      <alignment horizontal="center" vertical="center"/>
    </xf>
    <xf numFmtId="0" fontId="5" fillId="0" borderId="2" xfId="0" applyFont="1" applyBorder="1" applyAlignment="1">
      <alignment horizontal="center"/>
    </xf>
    <xf numFmtId="0" fontId="5" fillId="0" borderId="0" xfId="0" applyFont="1" applyAlignment="1">
      <alignment horizontal="center"/>
    </xf>
    <xf numFmtId="0" fontId="5" fillId="0" borderId="3" xfId="0" applyFont="1" applyBorder="1" applyAlignment="1">
      <alignment horizontal="center"/>
    </xf>
    <xf numFmtId="0" fontId="5" fillId="0" borderId="5" xfId="0" applyFont="1" applyBorder="1" applyAlignment="1">
      <alignment horizontal="center"/>
    </xf>
    <xf numFmtId="0" fontId="5" fillId="0" borderId="8" xfId="0" applyFont="1" applyBorder="1" applyAlignment="1">
      <alignment horizontal="center"/>
    </xf>
    <xf numFmtId="0" fontId="1" fillId="2" borderId="9" xfId="0" applyFont="1" applyFill="1" applyBorder="1" applyAlignment="1">
      <alignment horizontal="center" vertical="center"/>
    </xf>
    <xf numFmtId="0" fontId="0" fillId="2" borderId="0" xfId="0" applyFill="1" applyAlignment="1">
      <alignment horizontal="center" vertical="center"/>
    </xf>
    <xf numFmtId="0" fontId="0" fillId="0" borderId="10" xfId="0" applyBorder="1" applyAlignment="1">
      <alignment horizontal="center" vertical="center"/>
    </xf>
    <xf numFmtId="0" fontId="5" fillId="0" borderId="10" xfId="0" applyFont="1" applyBorder="1" applyAlignment="1">
      <alignment horizontal="center" vertical="center"/>
    </xf>
    <xf numFmtId="0" fontId="0" fillId="2" borderId="10" xfId="0" applyFill="1" applyBorder="1" applyAlignment="1">
      <alignment horizontal="center" vertical="center"/>
    </xf>
    <xf numFmtId="165" fontId="0" fillId="0" borderId="10" xfId="0" applyNumberFormat="1" applyBorder="1" applyAlignment="1">
      <alignment horizontal="center" vertical="center"/>
    </xf>
    <xf numFmtId="164" fontId="0" fillId="0" borderId="10" xfId="0" applyNumberFormat="1" applyBorder="1" applyAlignment="1">
      <alignment horizontal="center" vertical="center"/>
    </xf>
    <xf numFmtId="0" fontId="0" fillId="0" borderId="0" xfId="0" applyAlignment="1">
      <alignment horizontal="center" vertical="center"/>
    </xf>
    <xf numFmtId="0" fontId="0" fillId="3" borderId="0" xfId="0" applyFill="1" applyAlignment="1">
      <alignment horizontal="center" vertical="center"/>
    </xf>
    <xf numFmtId="0" fontId="0" fillId="0" borderId="0" xfId="0" applyAlignment="1">
      <alignment horizontal="left"/>
    </xf>
    <xf numFmtId="0" fontId="2" fillId="0" borderId="0" xfId="21" applyAlignment="1">
      <alignment horizontal="left"/>
    </xf>
    <xf numFmtId="0" fontId="0" fillId="0" borderId="10" xfId="0" applyBorder="1" applyAlignment="1">
      <alignment horizontal="center"/>
    </xf>
    <xf numFmtId="0" fontId="0" fillId="0" borderId="10" xfId="0" applyBorder="1" applyAlignment="1">
      <alignment horizontal="left"/>
    </xf>
    <xf numFmtId="2" fontId="0" fillId="4" borderId="10" xfId="0" applyNumberFormat="1" applyFill="1" applyBorder="1" applyAlignment="1">
      <alignment horizontal="center"/>
    </xf>
    <xf numFmtId="2" fontId="0" fillId="4" borderId="0" xfId="0" applyNumberFormat="1" applyFill="1" applyAlignment="1">
      <alignment horizontal="center"/>
    </xf>
    <xf numFmtId="2" fontId="0" fillId="0" borderId="0" xfId="0" applyNumberFormat="1" applyAlignment="1">
      <alignment horizontal="center"/>
    </xf>
    <xf numFmtId="2" fontId="0" fillId="0" borderId="10" xfId="0" applyNumberFormat="1" applyBorder="1" applyAlignment="1">
      <alignment horizontal="center"/>
    </xf>
  </cellXfs>
  <cellStyles count="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cellStyle name="Normal"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jpg"/><Relationship Id="rId39" Type="http://schemas.openxmlformats.org/officeDocument/2006/relationships/image" Target="../media/image39.jpg"/><Relationship Id="rId21" Type="http://schemas.openxmlformats.org/officeDocument/2006/relationships/image" Target="../media/image21.jpg"/><Relationship Id="rId34" Type="http://schemas.openxmlformats.org/officeDocument/2006/relationships/image" Target="../media/image34.jpeg"/><Relationship Id="rId42" Type="http://schemas.openxmlformats.org/officeDocument/2006/relationships/image" Target="../media/image42.jpg"/><Relationship Id="rId47" Type="http://schemas.openxmlformats.org/officeDocument/2006/relationships/image" Target="../media/image47.jpg"/><Relationship Id="rId50" Type="http://schemas.openxmlformats.org/officeDocument/2006/relationships/image" Target="../media/image50.jpg"/><Relationship Id="rId55" Type="http://schemas.openxmlformats.org/officeDocument/2006/relationships/image" Target="../media/image55.jpg"/><Relationship Id="rId7" Type="http://schemas.openxmlformats.org/officeDocument/2006/relationships/image" Target="../media/image7.jpeg"/><Relationship Id="rId2" Type="http://schemas.openxmlformats.org/officeDocument/2006/relationships/image" Target="../media/image2.jpg"/><Relationship Id="rId16" Type="http://schemas.openxmlformats.org/officeDocument/2006/relationships/image" Target="../media/image16.jpeg"/><Relationship Id="rId29" Type="http://schemas.openxmlformats.org/officeDocument/2006/relationships/image" Target="../media/image29.jpg"/><Relationship Id="rId11" Type="http://schemas.openxmlformats.org/officeDocument/2006/relationships/image" Target="../media/image11.jpg"/><Relationship Id="rId24" Type="http://schemas.openxmlformats.org/officeDocument/2006/relationships/image" Target="../media/image24.jpg"/><Relationship Id="rId32" Type="http://schemas.openxmlformats.org/officeDocument/2006/relationships/image" Target="../media/image32.jpg"/><Relationship Id="rId37" Type="http://schemas.openxmlformats.org/officeDocument/2006/relationships/image" Target="../media/image37.jpg"/><Relationship Id="rId40" Type="http://schemas.openxmlformats.org/officeDocument/2006/relationships/image" Target="../media/image40.jpg"/><Relationship Id="rId45" Type="http://schemas.openxmlformats.org/officeDocument/2006/relationships/image" Target="../media/image45.jpg"/><Relationship Id="rId53" Type="http://schemas.openxmlformats.org/officeDocument/2006/relationships/image" Target="../media/image53.jpg"/><Relationship Id="rId58" Type="http://schemas.openxmlformats.org/officeDocument/2006/relationships/image" Target="../media/image58.jpg"/><Relationship Id="rId5" Type="http://schemas.openxmlformats.org/officeDocument/2006/relationships/image" Target="../media/image5.jpg"/><Relationship Id="rId19" Type="http://schemas.openxmlformats.org/officeDocument/2006/relationships/image" Target="../media/image19.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jpg"/><Relationship Id="rId27" Type="http://schemas.openxmlformats.org/officeDocument/2006/relationships/image" Target="../media/image27.jpg"/><Relationship Id="rId30" Type="http://schemas.openxmlformats.org/officeDocument/2006/relationships/image" Target="../media/image30.jpg"/><Relationship Id="rId35" Type="http://schemas.openxmlformats.org/officeDocument/2006/relationships/image" Target="../media/image35.jpg"/><Relationship Id="rId43" Type="http://schemas.openxmlformats.org/officeDocument/2006/relationships/image" Target="../media/image43.jpg"/><Relationship Id="rId48" Type="http://schemas.openxmlformats.org/officeDocument/2006/relationships/image" Target="../media/image48.jpg"/><Relationship Id="rId56" Type="http://schemas.openxmlformats.org/officeDocument/2006/relationships/image" Target="../media/image56.jpg"/><Relationship Id="rId8" Type="http://schemas.openxmlformats.org/officeDocument/2006/relationships/image" Target="../media/image8.jpg"/><Relationship Id="rId51" Type="http://schemas.openxmlformats.org/officeDocument/2006/relationships/image" Target="../media/image51.jpeg"/><Relationship Id="rId3" Type="http://schemas.openxmlformats.org/officeDocument/2006/relationships/image" Target="../media/image3.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jpg"/><Relationship Id="rId33" Type="http://schemas.openxmlformats.org/officeDocument/2006/relationships/image" Target="../media/image33.jpeg"/><Relationship Id="rId38" Type="http://schemas.openxmlformats.org/officeDocument/2006/relationships/image" Target="../media/image38.jpg"/><Relationship Id="rId46" Type="http://schemas.openxmlformats.org/officeDocument/2006/relationships/image" Target="../media/image46.jpg"/><Relationship Id="rId59" Type="http://schemas.openxmlformats.org/officeDocument/2006/relationships/image" Target="../media/image59.jpg"/><Relationship Id="rId20" Type="http://schemas.openxmlformats.org/officeDocument/2006/relationships/image" Target="../media/image20.jpg"/><Relationship Id="rId41" Type="http://schemas.openxmlformats.org/officeDocument/2006/relationships/image" Target="../media/image41.jpg"/><Relationship Id="rId54" Type="http://schemas.openxmlformats.org/officeDocument/2006/relationships/image" Target="../media/image54.jpg"/><Relationship Id="rId1" Type="http://schemas.openxmlformats.org/officeDocument/2006/relationships/image" Target="../media/image1.jpg"/><Relationship Id="rId6" Type="http://schemas.openxmlformats.org/officeDocument/2006/relationships/image" Target="../media/image6.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jpg"/><Relationship Id="rId36" Type="http://schemas.openxmlformats.org/officeDocument/2006/relationships/image" Target="../media/image36.jpg"/><Relationship Id="rId49" Type="http://schemas.openxmlformats.org/officeDocument/2006/relationships/image" Target="../media/image49.jpg"/><Relationship Id="rId57" Type="http://schemas.openxmlformats.org/officeDocument/2006/relationships/image" Target="../media/image57.jpg"/><Relationship Id="rId10" Type="http://schemas.openxmlformats.org/officeDocument/2006/relationships/image" Target="../media/image10.jpg"/><Relationship Id="rId31" Type="http://schemas.openxmlformats.org/officeDocument/2006/relationships/image" Target="../media/image31.jpg"/><Relationship Id="rId44" Type="http://schemas.openxmlformats.org/officeDocument/2006/relationships/image" Target="../media/image44.jpeg"/><Relationship Id="rId52" Type="http://schemas.openxmlformats.org/officeDocument/2006/relationships/image" Target="../media/image52.jpg"/></Relationships>
</file>

<file path=xl/drawings/drawing1.xml><?xml version="1.0" encoding="utf-8"?>
<xdr:wsDr xmlns:xdr="http://schemas.openxmlformats.org/drawingml/2006/spreadsheetDrawing" xmlns:a="http://schemas.openxmlformats.org/drawingml/2006/main">
  <xdr:twoCellAnchor editAs="oneCell">
    <xdr:from>
      <xdr:col>1</xdr:col>
      <xdr:colOff>4235</xdr:colOff>
      <xdr:row>57</xdr:row>
      <xdr:rowOff>25401</xdr:rowOff>
    </xdr:from>
    <xdr:to>
      <xdr:col>1</xdr:col>
      <xdr:colOff>736602</xdr:colOff>
      <xdr:row>58</xdr:row>
      <xdr:rowOff>351369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1968" y="17314334"/>
          <a:ext cx="732367" cy="732368"/>
        </a:xfrm>
        <a:prstGeom prst="rect">
          <a:avLst/>
        </a:prstGeom>
      </xdr:spPr>
    </xdr:pic>
    <xdr:clientData/>
  </xdr:twoCellAnchor>
  <xdr:twoCellAnchor editAs="oneCell">
    <xdr:from>
      <xdr:col>2</xdr:col>
      <xdr:colOff>63500</xdr:colOff>
      <xdr:row>57</xdr:row>
      <xdr:rowOff>59268</xdr:rowOff>
    </xdr:from>
    <xdr:to>
      <xdr:col>2</xdr:col>
      <xdr:colOff>795868</xdr:colOff>
      <xdr:row>58</xdr:row>
      <xdr:rowOff>385235</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4033" y="17348201"/>
          <a:ext cx="732368" cy="732367"/>
        </a:xfrm>
        <a:prstGeom prst="rect">
          <a:avLst/>
        </a:prstGeom>
      </xdr:spPr>
    </xdr:pic>
    <xdr:clientData/>
  </xdr:twoCellAnchor>
  <xdr:twoCellAnchor editAs="oneCell">
    <xdr:from>
      <xdr:col>1</xdr:col>
      <xdr:colOff>42335</xdr:colOff>
      <xdr:row>13</xdr:row>
      <xdr:rowOff>50801</xdr:rowOff>
    </xdr:from>
    <xdr:to>
      <xdr:col>1</xdr:col>
      <xdr:colOff>770468</xdr:colOff>
      <xdr:row>14</xdr:row>
      <xdr:rowOff>372535</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2335" y="2709334"/>
          <a:ext cx="728133" cy="728134"/>
        </a:xfrm>
        <a:prstGeom prst="rect">
          <a:avLst/>
        </a:prstGeom>
      </xdr:spPr>
    </xdr:pic>
    <xdr:clientData/>
  </xdr:twoCellAnchor>
  <xdr:twoCellAnchor editAs="oneCell">
    <xdr:from>
      <xdr:col>2</xdr:col>
      <xdr:colOff>84667</xdr:colOff>
      <xdr:row>13</xdr:row>
      <xdr:rowOff>50800</xdr:rowOff>
    </xdr:from>
    <xdr:to>
      <xdr:col>3</xdr:col>
      <xdr:colOff>0</xdr:colOff>
      <xdr:row>14</xdr:row>
      <xdr:rowOff>372534</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65200" y="1083733"/>
          <a:ext cx="728133" cy="728134"/>
        </a:xfrm>
        <a:prstGeom prst="rect">
          <a:avLst/>
        </a:prstGeom>
      </xdr:spPr>
    </xdr:pic>
    <xdr:clientData/>
  </xdr:twoCellAnchor>
  <xdr:twoCellAnchor editAs="oneCell">
    <xdr:from>
      <xdr:col>1</xdr:col>
      <xdr:colOff>50802</xdr:colOff>
      <xdr:row>43</xdr:row>
      <xdr:rowOff>33868</xdr:rowOff>
    </xdr:from>
    <xdr:to>
      <xdr:col>1</xdr:col>
      <xdr:colOff>778935</xdr:colOff>
      <xdr:row>44</xdr:row>
      <xdr:rowOff>355602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18535" y="11633201"/>
          <a:ext cx="728133" cy="728134"/>
        </a:xfrm>
        <a:prstGeom prst="rect">
          <a:avLst/>
        </a:prstGeom>
      </xdr:spPr>
    </xdr:pic>
    <xdr:clientData/>
  </xdr:twoCellAnchor>
  <xdr:twoCellAnchor editAs="oneCell">
    <xdr:from>
      <xdr:col>2</xdr:col>
      <xdr:colOff>42334</xdr:colOff>
      <xdr:row>43</xdr:row>
      <xdr:rowOff>59268</xdr:rowOff>
    </xdr:from>
    <xdr:to>
      <xdr:col>2</xdr:col>
      <xdr:colOff>770468</xdr:colOff>
      <xdr:row>44</xdr:row>
      <xdr:rowOff>381002</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22867" y="11658601"/>
          <a:ext cx="728134" cy="728134"/>
        </a:xfrm>
        <a:prstGeom prst="rect">
          <a:avLst/>
        </a:prstGeom>
      </xdr:spPr>
    </xdr:pic>
    <xdr:clientData/>
  </xdr:twoCellAnchor>
  <xdr:twoCellAnchor editAs="oneCell">
    <xdr:from>
      <xdr:col>2</xdr:col>
      <xdr:colOff>50800</xdr:colOff>
      <xdr:row>51</xdr:row>
      <xdr:rowOff>25397</xdr:rowOff>
    </xdr:from>
    <xdr:to>
      <xdr:col>2</xdr:col>
      <xdr:colOff>778934</xdr:colOff>
      <xdr:row>52</xdr:row>
      <xdr:rowOff>347131</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31333" y="15688730"/>
          <a:ext cx="728134" cy="728134"/>
        </a:xfrm>
        <a:prstGeom prst="rect">
          <a:avLst/>
        </a:prstGeom>
      </xdr:spPr>
    </xdr:pic>
    <xdr:clientData/>
  </xdr:twoCellAnchor>
  <xdr:twoCellAnchor editAs="oneCell">
    <xdr:from>
      <xdr:col>1</xdr:col>
      <xdr:colOff>33870</xdr:colOff>
      <xdr:row>38</xdr:row>
      <xdr:rowOff>50801</xdr:rowOff>
    </xdr:from>
    <xdr:to>
      <xdr:col>1</xdr:col>
      <xdr:colOff>762004</xdr:colOff>
      <xdr:row>39</xdr:row>
      <xdr:rowOff>372535</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1603" y="10837334"/>
          <a:ext cx="728134" cy="728134"/>
        </a:xfrm>
        <a:prstGeom prst="rect">
          <a:avLst/>
        </a:prstGeom>
      </xdr:spPr>
    </xdr:pic>
    <xdr:clientData/>
  </xdr:twoCellAnchor>
  <xdr:twoCellAnchor editAs="oneCell">
    <xdr:from>
      <xdr:col>2</xdr:col>
      <xdr:colOff>25400</xdr:colOff>
      <xdr:row>38</xdr:row>
      <xdr:rowOff>59266</xdr:rowOff>
    </xdr:from>
    <xdr:to>
      <xdr:col>2</xdr:col>
      <xdr:colOff>753534</xdr:colOff>
      <xdr:row>39</xdr:row>
      <xdr:rowOff>381000</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905933" y="12471399"/>
          <a:ext cx="728134" cy="728134"/>
        </a:xfrm>
        <a:prstGeom prst="rect">
          <a:avLst/>
        </a:prstGeom>
      </xdr:spPr>
    </xdr:pic>
    <xdr:clientData/>
  </xdr:twoCellAnchor>
  <xdr:twoCellAnchor editAs="oneCell">
    <xdr:from>
      <xdr:col>2</xdr:col>
      <xdr:colOff>25402</xdr:colOff>
      <xdr:row>40</xdr:row>
      <xdr:rowOff>50802</xdr:rowOff>
    </xdr:from>
    <xdr:to>
      <xdr:col>2</xdr:col>
      <xdr:colOff>753536</xdr:colOff>
      <xdr:row>41</xdr:row>
      <xdr:rowOff>372536</xdr:rowOff>
    </xdr:to>
    <xdr:pic>
      <xdr:nvPicPr>
        <xdr:cNvPr id="35" name="Picture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05935" y="12462935"/>
          <a:ext cx="728134" cy="728134"/>
        </a:xfrm>
        <a:prstGeom prst="rect">
          <a:avLst/>
        </a:prstGeom>
      </xdr:spPr>
    </xdr:pic>
    <xdr:clientData/>
  </xdr:twoCellAnchor>
  <xdr:twoCellAnchor editAs="oneCell">
    <xdr:from>
      <xdr:col>1</xdr:col>
      <xdr:colOff>50800</xdr:colOff>
      <xdr:row>36</xdr:row>
      <xdr:rowOff>33869</xdr:rowOff>
    </xdr:from>
    <xdr:to>
      <xdr:col>1</xdr:col>
      <xdr:colOff>778934</xdr:colOff>
      <xdr:row>37</xdr:row>
      <xdr:rowOff>355603</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18533" y="10007602"/>
          <a:ext cx="728134" cy="728134"/>
        </a:xfrm>
        <a:prstGeom prst="rect">
          <a:avLst/>
        </a:prstGeom>
      </xdr:spPr>
    </xdr:pic>
    <xdr:clientData/>
  </xdr:twoCellAnchor>
  <xdr:twoCellAnchor editAs="oneCell">
    <xdr:from>
      <xdr:col>1</xdr:col>
      <xdr:colOff>25399</xdr:colOff>
      <xdr:row>55</xdr:row>
      <xdr:rowOff>33867</xdr:rowOff>
    </xdr:from>
    <xdr:to>
      <xdr:col>1</xdr:col>
      <xdr:colOff>753534</xdr:colOff>
      <xdr:row>56</xdr:row>
      <xdr:rowOff>355601</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3132" y="16510000"/>
          <a:ext cx="728135" cy="728134"/>
        </a:xfrm>
        <a:prstGeom prst="rect">
          <a:avLst/>
        </a:prstGeom>
      </xdr:spPr>
    </xdr:pic>
    <xdr:clientData/>
  </xdr:twoCellAnchor>
  <xdr:twoCellAnchor editAs="oneCell">
    <xdr:from>
      <xdr:col>2</xdr:col>
      <xdr:colOff>67733</xdr:colOff>
      <xdr:row>55</xdr:row>
      <xdr:rowOff>59270</xdr:rowOff>
    </xdr:from>
    <xdr:to>
      <xdr:col>2</xdr:col>
      <xdr:colOff>795867</xdr:colOff>
      <xdr:row>56</xdr:row>
      <xdr:rowOff>381004</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948266" y="16535403"/>
          <a:ext cx="728134" cy="728134"/>
        </a:xfrm>
        <a:prstGeom prst="rect">
          <a:avLst/>
        </a:prstGeom>
      </xdr:spPr>
    </xdr:pic>
    <xdr:clientData/>
  </xdr:twoCellAnchor>
  <xdr:twoCellAnchor editAs="oneCell">
    <xdr:from>
      <xdr:col>2</xdr:col>
      <xdr:colOff>76202</xdr:colOff>
      <xdr:row>45</xdr:row>
      <xdr:rowOff>59269</xdr:rowOff>
    </xdr:from>
    <xdr:to>
      <xdr:col>2</xdr:col>
      <xdr:colOff>804336</xdr:colOff>
      <xdr:row>46</xdr:row>
      <xdr:rowOff>381003</xdr:rowOff>
    </xdr:to>
    <xdr:pic>
      <xdr:nvPicPr>
        <xdr:cNvPr id="47" name="Picture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56735" y="14097002"/>
          <a:ext cx="728134" cy="728134"/>
        </a:xfrm>
        <a:prstGeom prst="rect">
          <a:avLst/>
        </a:prstGeom>
      </xdr:spPr>
    </xdr:pic>
    <xdr:clientData/>
  </xdr:twoCellAnchor>
  <xdr:twoCellAnchor editAs="oneCell">
    <xdr:from>
      <xdr:col>1</xdr:col>
      <xdr:colOff>42335</xdr:colOff>
      <xdr:row>45</xdr:row>
      <xdr:rowOff>50802</xdr:rowOff>
    </xdr:from>
    <xdr:to>
      <xdr:col>1</xdr:col>
      <xdr:colOff>770469</xdr:colOff>
      <xdr:row>46</xdr:row>
      <xdr:rowOff>372536</xdr:rowOff>
    </xdr:to>
    <xdr:pic>
      <xdr:nvPicPr>
        <xdr:cNvPr id="48" name="Picture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110068" y="14088535"/>
          <a:ext cx="728134" cy="728134"/>
        </a:xfrm>
        <a:prstGeom prst="rect">
          <a:avLst/>
        </a:prstGeom>
      </xdr:spPr>
    </xdr:pic>
    <xdr:clientData/>
  </xdr:twoCellAnchor>
  <xdr:twoCellAnchor editAs="oneCell">
    <xdr:from>
      <xdr:col>1</xdr:col>
      <xdr:colOff>25401</xdr:colOff>
      <xdr:row>49</xdr:row>
      <xdr:rowOff>42338</xdr:rowOff>
    </xdr:from>
    <xdr:to>
      <xdr:col>1</xdr:col>
      <xdr:colOff>753535</xdr:colOff>
      <xdr:row>50</xdr:row>
      <xdr:rowOff>364072</xdr:rowOff>
    </xdr:to>
    <xdr:pic>
      <xdr:nvPicPr>
        <xdr:cNvPr id="51" name="Picture 50">
          <a:extLst>
            <a:ext uri="{FF2B5EF4-FFF2-40B4-BE49-F238E27FC236}">
              <a16:creationId xmlns:a16="http://schemas.microsoft.com/office/drawing/2014/main" id="{00000000-0008-0000-0000-000033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3134" y="16518471"/>
          <a:ext cx="728134" cy="728134"/>
        </a:xfrm>
        <a:prstGeom prst="rect">
          <a:avLst/>
        </a:prstGeom>
      </xdr:spPr>
    </xdr:pic>
    <xdr:clientData/>
  </xdr:twoCellAnchor>
  <xdr:twoCellAnchor editAs="oneCell">
    <xdr:from>
      <xdr:col>1</xdr:col>
      <xdr:colOff>50806</xdr:colOff>
      <xdr:row>47</xdr:row>
      <xdr:rowOff>42336</xdr:rowOff>
    </xdr:from>
    <xdr:to>
      <xdr:col>1</xdr:col>
      <xdr:colOff>778940</xdr:colOff>
      <xdr:row>48</xdr:row>
      <xdr:rowOff>364070</xdr:rowOff>
    </xdr:to>
    <xdr:pic>
      <xdr:nvPicPr>
        <xdr:cNvPr id="55" name="Picture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8539" y="15705669"/>
          <a:ext cx="728134" cy="728134"/>
        </a:xfrm>
        <a:prstGeom prst="rect">
          <a:avLst/>
        </a:prstGeom>
      </xdr:spPr>
    </xdr:pic>
    <xdr:clientData/>
  </xdr:twoCellAnchor>
  <xdr:twoCellAnchor editAs="oneCell">
    <xdr:from>
      <xdr:col>2</xdr:col>
      <xdr:colOff>42336</xdr:colOff>
      <xdr:row>47</xdr:row>
      <xdr:rowOff>33867</xdr:rowOff>
    </xdr:from>
    <xdr:to>
      <xdr:col>2</xdr:col>
      <xdr:colOff>770470</xdr:colOff>
      <xdr:row>48</xdr:row>
      <xdr:rowOff>355601</xdr:rowOff>
    </xdr:to>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22869" y="14071600"/>
          <a:ext cx="728134" cy="728134"/>
        </a:xfrm>
        <a:prstGeom prst="rect">
          <a:avLst/>
        </a:prstGeom>
      </xdr:spPr>
    </xdr:pic>
    <xdr:clientData/>
  </xdr:twoCellAnchor>
  <xdr:twoCellAnchor editAs="oneCell">
    <xdr:from>
      <xdr:col>1</xdr:col>
      <xdr:colOff>3</xdr:colOff>
      <xdr:row>34</xdr:row>
      <xdr:rowOff>42335</xdr:rowOff>
    </xdr:from>
    <xdr:to>
      <xdr:col>1</xdr:col>
      <xdr:colOff>728137</xdr:colOff>
      <xdr:row>35</xdr:row>
      <xdr:rowOff>364069</xdr:rowOff>
    </xdr:to>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67736" y="9203268"/>
          <a:ext cx="728134" cy="728134"/>
        </a:xfrm>
        <a:prstGeom prst="rect">
          <a:avLst/>
        </a:prstGeom>
      </xdr:spPr>
    </xdr:pic>
    <xdr:clientData/>
  </xdr:twoCellAnchor>
  <xdr:twoCellAnchor editAs="oneCell">
    <xdr:from>
      <xdr:col>2</xdr:col>
      <xdr:colOff>50803</xdr:colOff>
      <xdr:row>34</xdr:row>
      <xdr:rowOff>59268</xdr:rowOff>
    </xdr:from>
    <xdr:to>
      <xdr:col>2</xdr:col>
      <xdr:colOff>778937</xdr:colOff>
      <xdr:row>35</xdr:row>
      <xdr:rowOff>381001</xdr:rowOff>
    </xdr:to>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31336" y="10845801"/>
          <a:ext cx="728134" cy="728133"/>
        </a:xfrm>
        <a:prstGeom prst="rect">
          <a:avLst/>
        </a:prstGeom>
      </xdr:spPr>
    </xdr:pic>
    <xdr:clientData/>
  </xdr:twoCellAnchor>
  <xdr:twoCellAnchor editAs="oneCell">
    <xdr:from>
      <xdr:col>2</xdr:col>
      <xdr:colOff>59267</xdr:colOff>
      <xdr:row>30</xdr:row>
      <xdr:rowOff>25400</xdr:rowOff>
    </xdr:from>
    <xdr:to>
      <xdr:col>2</xdr:col>
      <xdr:colOff>787401</xdr:colOff>
      <xdr:row>31</xdr:row>
      <xdr:rowOff>347134</xdr:rowOff>
    </xdr:to>
    <xdr:pic>
      <xdr:nvPicPr>
        <xdr:cNvPr id="64" name="Picture 63">
          <a:extLst>
            <a:ext uri="{FF2B5EF4-FFF2-40B4-BE49-F238E27FC236}">
              <a16:creationId xmlns:a16="http://schemas.microsoft.com/office/drawing/2014/main" id="{00000000-0008-0000-0000-000040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39800" y="7560733"/>
          <a:ext cx="728134" cy="728134"/>
        </a:xfrm>
        <a:prstGeom prst="rect">
          <a:avLst/>
        </a:prstGeom>
      </xdr:spPr>
    </xdr:pic>
    <xdr:clientData/>
  </xdr:twoCellAnchor>
  <xdr:twoCellAnchor editAs="oneCell">
    <xdr:from>
      <xdr:col>1</xdr:col>
      <xdr:colOff>67735</xdr:colOff>
      <xdr:row>32</xdr:row>
      <xdr:rowOff>25400</xdr:rowOff>
    </xdr:from>
    <xdr:to>
      <xdr:col>1</xdr:col>
      <xdr:colOff>795869</xdr:colOff>
      <xdr:row>33</xdr:row>
      <xdr:rowOff>347133</xdr:rowOff>
    </xdr:to>
    <xdr:pic>
      <xdr:nvPicPr>
        <xdr:cNvPr id="65" name="Picture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135468" y="8373533"/>
          <a:ext cx="728134" cy="728133"/>
        </a:xfrm>
        <a:prstGeom prst="rect">
          <a:avLst/>
        </a:prstGeom>
      </xdr:spPr>
    </xdr:pic>
    <xdr:clientData/>
  </xdr:twoCellAnchor>
  <xdr:twoCellAnchor editAs="oneCell">
    <xdr:from>
      <xdr:col>2</xdr:col>
      <xdr:colOff>42332</xdr:colOff>
      <xdr:row>32</xdr:row>
      <xdr:rowOff>67735</xdr:rowOff>
    </xdr:from>
    <xdr:to>
      <xdr:col>2</xdr:col>
      <xdr:colOff>770466</xdr:colOff>
      <xdr:row>33</xdr:row>
      <xdr:rowOff>389469</xdr:rowOff>
    </xdr:to>
    <xdr:pic>
      <xdr:nvPicPr>
        <xdr:cNvPr id="66" name="Picture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922865" y="8415868"/>
          <a:ext cx="728134" cy="728134"/>
        </a:xfrm>
        <a:prstGeom prst="rect">
          <a:avLst/>
        </a:prstGeom>
      </xdr:spPr>
    </xdr:pic>
    <xdr:clientData/>
  </xdr:twoCellAnchor>
  <xdr:twoCellAnchor editAs="oneCell">
    <xdr:from>
      <xdr:col>1</xdr:col>
      <xdr:colOff>42334</xdr:colOff>
      <xdr:row>30</xdr:row>
      <xdr:rowOff>8469</xdr:rowOff>
    </xdr:from>
    <xdr:to>
      <xdr:col>1</xdr:col>
      <xdr:colOff>770468</xdr:colOff>
      <xdr:row>31</xdr:row>
      <xdr:rowOff>330203</xdr:rowOff>
    </xdr:to>
    <xdr:pic>
      <xdr:nvPicPr>
        <xdr:cNvPr id="68" name="Picture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110067" y="7543802"/>
          <a:ext cx="728134" cy="728134"/>
        </a:xfrm>
        <a:prstGeom prst="rect">
          <a:avLst/>
        </a:prstGeom>
      </xdr:spPr>
    </xdr:pic>
    <xdr:clientData/>
  </xdr:twoCellAnchor>
  <xdr:twoCellAnchor editAs="oneCell">
    <xdr:from>
      <xdr:col>1</xdr:col>
      <xdr:colOff>42335</xdr:colOff>
      <xdr:row>11</xdr:row>
      <xdr:rowOff>50801</xdr:rowOff>
    </xdr:from>
    <xdr:to>
      <xdr:col>1</xdr:col>
      <xdr:colOff>770469</xdr:colOff>
      <xdr:row>12</xdr:row>
      <xdr:rowOff>372534</xdr:rowOff>
    </xdr:to>
    <xdr:pic>
      <xdr:nvPicPr>
        <xdr:cNvPr id="71" name="Pictur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10068" y="1896534"/>
          <a:ext cx="728134" cy="728133"/>
        </a:xfrm>
        <a:prstGeom prst="rect">
          <a:avLst/>
        </a:prstGeom>
      </xdr:spPr>
    </xdr:pic>
    <xdr:clientData/>
  </xdr:twoCellAnchor>
  <xdr:twoCellAnchor editAs="oneCell">
    <xdr:from>
      <xdr:col>1</xdr:col>
      <xdr:colOff>42335</xdr:colOff>
      <xdr:row>7</xdr:row>
      <xdr:rowOff>50802</xdr:rowOff>
    </xdr:from>
    <xdr:to>
      <xdr:col>1</xdr:col>
      <xdr:colOff>770469</xdr:colOff>
      <xdr:row>8</xdr:row>
      <xdr:rowOff>372536</xdr:rowOff>
    </xdr:to>
    <xdr:pic>
      <xdr:nvPicPr>
        <xdr:cNvPr id="76" name="Picture 75">
          <a:extLst>
            <a:ext uri="{FF2B5EF4-FFF2-40B4-BE49-F238E27FC236}">
              <a16:creationId xmlns:a16="http://schemas.microsoft.com/office/drawing/2014/main" id="{00000000-0008-0000-0000-00004C0000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110068" y="1083735"/>
          <a:ext cx="728134" cy="728134"/>
        </a:xfrm>
        <a:prstGeom prst="rect">
          <a:avLst/>
        </a:prstGeom>
      </xdr:spPr>
    </xdr:pic>
    <xdr:clientData/>
  </xdr:twoCellAnchor>
  <xdr:twoCellAnchor editAs="oneCell">
    <xdr:from>
      <xdr:col>2</xdr:col>
      <xdr:colOff>50802</xdr:colOff>
      <xdr:row>7</xdr:row>
      <xdr:rowOff>50801</xdr:rowOff>
    </xdr:from>
    <xdr:to>
      <xdr:col>2</xdr:col>
      <xdr:colOff>778936</xdr:colOff>
      <xdr:row>8</xdr:row>
      <xdr:rowOff>372535</xdr:rowOff>
    </xdr:to>
    <xdr:pic>
      <xdr:nvPicPr>
        <xdr:cNvPr id="77" name="Picture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31335" y="1896534"/>
          <a:ext cx="728134" cy="728134"/>
        </a:xfrm>
        <a:prstGeom prst="rect">
          <a:avLst/>
        </a:prstGeom>
      </xdr:spPr>
    </xdr:pic>
    <xdr:clientData/>
  </xdr:twoCellAnchor>
  <xdr:twoCellAnchor editAs="oneCell">
    <xdr:from>
      <xdr:col>1</xdr:col>
      <xdr:colOff>33870</xdr:colOff>
      <xdr:row>59</xdr:row>
      <xdr:rowOff>25401</xdr:rowOff>
    </xdr:from>
    <xdr:to>
      <xdr:col>1</xdr:col>
      <xdr:colOff>762004</xdr:colOff>
      <xdr:row>60</xdr:row>
      <xdr:rowOff>347134</xdr:rowOff>
    </xdr:to>
    <xdr:pic>
      <xdr:nvPicPr>
        <xdr:cNvPr id="80" name="Picture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101603" y="18127134"/>
          <a:ext cx="728134" cy="728133"/>
        </a:xfrm>
        <a:prstGeom prst="rect">
          <a:avLst/>
        </a:prstGeom>
      </xdr:spPr>
    </xdr:pic>
    <xdr:clientData/>
  </xdr:twoCellAnchor>
  <xdr:twoCellAnchor editAs="oneCell">
    <xdr:from>
      <xdr:col>2</xdr:col>
      <xdr:colOff>25402</xdr:colOff>
      <xdr:row>59</xdr:row>
      <xdr:rowOff>16935</xdr:rowOff>
    </xdr:from>
    <xdr:to>
      <xdr:col>2</xdr:col>
      <xdr:colOff>753536</xdr:colOff>
      <xdr:row>60</xdr:row>
      <xdr:rowOff>338668</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05935" y="18118668"/>
          <a:ext cx="728134" cy="728133"/>
        </a:xfrm>
        <a:prstGeom prst="rect">
          <a:avLst/>
        </a:prstGeom>
      </xdr:spPr>
    </xdr:pic>
    <xdr:clientData/>
  </xdr:twoCellAnchor>
  <xdr:twoCellAnchor editAs="oneCell">
    <xdr:from>
      <xdr:col>1</xdr:col>
      <xdr:colOff>33868</xdr:colOff>
      <xdr:row>9</xdr:row>
      <xdr:rowOff>50802</xdr:rowOff>
    </xdr:from>
    <xdr:to>
      <xdr:col>1</xdr:col>
      <xdr:colOff>762002</xdr:colOff>
      <xdr:row>10</xdr:row>
      <xdr:rowOff>372536</xdr:rowOff>
    </xdr:to>
    <xdr:pic>
      <xdr:nvPicPr>
        <xdr:cNvPr id="85" name="Picture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101601" y="2709335"/>
          <a:ext cx="728134" cy="728134"/>
        </a:xfrm>
        <a:prstGeom prst="rect">
          <a:avLst/>
        </a:prstGeom>
      </xdr:spPr>
    </xdr:pic>
    <xdr:clientData/>
  </xdr:twoCellAnchor>
  <xdr:twoCellAnchor editAs="oneCell">
    <xdr:from>
      <xdr:col>2</xdr:col>
      <xdr:colOff>67737</xdr:colOff>
      <xdr:row>9</xdr:row>
      <xdr:rowOff>33869</xdr:rowOff>
    </xdr:from>
    <xdr:to>
      <xdr:col>2</xdr:col>
      <xdr:colOff>795871</xdr:colOff>
      <xdr:row>10</xdr:row>
      <xdr:rowOff>355603</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48270" y="3505202"/>
          <a:ext cx="728134" cy="728134"/>
        </a:xfrm>
        <a:prstGeom prst="rect">
          <a:avLst/>
        </a:prstGeom>
      </xdr:spPr>
    </xdr:pic>
    <xdr:clientData/>
  </xdr:twoCellAnchor>
  <xdr:twoCellAnchor editAs="oneCell">
    <xdr:from>
      <xdr:col>1</xdr:col>
      <xdr:colOff>50801</xdr:colOff>
      <xdr:row>15</xdr:row>
      <xdr:rowOff>50801</xdr:rowOff>
    </xdr:from>
    <xdr:to>
      <xdr:col>1</xdr:col>
      <xdr:colOff>778935</xdr:colOff>
      <xdr:row>16</xdr:row>
      <xdr:rowOff>372535</xdr:rowOff>
    </xdr:to>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118534" y="3522134"/>
          <a:ext cx="728134" cy="728134"/>
        </a:xfrm>
        <a:prstGeom prst="rect">
          <a:avLst/>
        </a:prstGeom>
      </xdr:spPr>
    </xdr:pic>
    <xdr:clientData/>
  </xdr:twoCellAnchor>
  <xdr:twoCellAnchor editAs="oneCell">
    <xdr:from>
      <xdr:col>2</xdr:col>
      <xdr:colOff>50800</xdr:colOff>
      <xdr:row>15</xdr:row>
      <xdr:rowOff>33868</xdr:rowOff>
    </xdr:from>
    <xdr:to>
      <xdr:col>2</xdr:col>
      <xdr:colOff>778934</xdr:colOff>
      <xdr:row>16</xdr:row>
      <xdr:rowOff>355601</xdr:rowOff>
    </xdr:to>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31333" y="5130801"/>
          <a:ext cx="728134" cy="728133"/>
        </a:xfrm>
        <a:prstGeom prst="rect">
          <a:avLst/>
        </a:prstGeom>
      </xdr:spPr>
    </xdr:pic>
    <xdr:clientData/>
  </xdr:twoCellAnchor>
  <xdr:twoCellAnchor editAs="oneCell">
    <xdr:from>
      <xdr:col>1</xdr:col>
      <xdr:colOff>50802</xdr:colOff>
      <xdr:row>26</xdr:row>
      <xdr:rowOff>50802</xdr:rowOff>
    </xdr:from>
    <xdr:to>
      <xdr:col>1</xdr:col>
      <xdr:colOff>778936</xdr:colOff>
      <xdr:row>27</xdr:row>
      <xdr:rowOff>372536</xdr:rowOff>
    </xdr:to>
    <xdr:pic>
      <xdr:nvPicPr>
        <xdr:cNvPr id="93" name="Picture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118535" y="4334935"/>
          <a:ext cx="728134" cy="728134"/>
        </a:xfrm>
        <a:prstGeom prst="rect">
          <a:avLst/>
        </a:prstGeom>
      </xdr:spPr>
    </xdr:pic>
    <xdr:clientData/>
  </xdr:twoCellAnchor>
  <xdr:twoCellAnchor editAs="oneCell">
    <xdr:from>
      <xdr:col>2</xdr:col>
      <xdr:colOff>67734</xdr:colOff>
      <xdr:row>26</xdr:row>
      <xdr:rowOff>50803</xdr:rowOff>
    </xdr:from>
    <xdr:to>
      <xdr:col>2</xdr:col>
      <xdr:colOff>795868</xdr:colOff>
      <xdr:row>27</xdr:row>
      <xdr:rowOff>372537</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48267" y="5960536"/>
          <a:ext cx="728134" cy="728134"/>
        </a:xfrm>
        <a:prstGeom prst="rect">
          <a:avLst/>
        </a:prstGeom>
      </xdr:spPr>
    </xdr:pic>
    <xdr:clientData/>
  </xdr:twoCellAnchor>
  <xdr:twoCellAnchor editAs="oneCell">
    <xdr:from>
      <xdr:col>1</xdr:col>
      <xdr:colOff>42334</xdr:colOff>
      <xdr:row>17</xdr:row>
      <xdr:rowOff>42333</xdr:rowOff>
    </xdr:from>
    <xdr:to>
      <xdr:col>1</xdr:col>
      <xdr:colOff>770467</xdr:colOff>
      <xdr:row>18</xdr:row>
      <xdr:rowOff>364066</xdr:rowOff>
    </xdr:to>
    <xdr:pic>
      <xdr:nvPicPr>
        <xdr:cNvPr id="98" name="Picture 97">
          <a:extLst>
            <a:ext uri="{FF2B5EF4-FFF2-40B4-BE49-F238E27FC236}">
              <a16:creationId xmlns:a16="http://schemas.microsoft.com/office/drawing/2014/main" id="{00000000-0008-0000-0000-000062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110067" y="4326466"/>
          <a:ext cx="728133" cy="728133"/>
        </a:xfrm>
        <a:prstGeom prst="rect">
          <a:avLst/>
        </a:prstGeom>
      </xdr:spPr>
    </xdr:pic>
    <xdr:clientData/>
  </xdr:twoCellAnchor>
  <xdr:twoCellAnchor editAs="oneCell">
    <xdr:from>
      <xdr:col>2</xdr:col>
      <xdr:colOff>42335</xdr:colOff>
      <xdr:row>17</xdr:row>
      <xdr:rowOff>59267</xdr:rowOff>
    </xdr:from>
    <xdr:to>
      <xdr:col>2</xdr:col>
      <xdr:colOff>770470</xdr:colOff>
      <xdr:row>18</xdr:row>
      <xdr:rowOff>381001</xdr:rowOff>
    </xdr:to>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22868" y="6968067"/>
          <a:ext cx="728135" cy="728134"/>
        </a:xfrm>
        <a:prstGeom prst="rect">
          <a:avLst/>
        </a:prstGeom>
      </xdr:spPr>
    </xdr:pic>
    <xdr:clientData/>
  </xdr:twoCellAnchor>
  <xdr:twoCellAnchor editAs="oneCell">
    <xdr:from>
      <xdr:col>1</xdr:col>
      <xdr:colOff>50802</xdr:colOff>
      <xdr:row>5</xdr:row>
      <xdr:rowOff>50802</xdr:rowOff>
    </xdr:from>
    <xdr:to>
      <xdr:col>1</xdr:col>
      <xdr:colOff>778936</xdr:colOff>
      <xdr:row>6</xdr:row>
      <xdr:rowOff>372536</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118535" y="270935"/>
          <a:ext cx="728134" cy="728134"/>
        </a:xfrm>
        <a:prstGeom prst="rect">
          <a:avLst/>
        </a:prstGeom>
      </xdr:spPr>
    </xdr:pic>
    <xdr:clientData/>
  </xdr:twoCellAnchor>
  <xdr:twoCellAnchor editAs="oneCell">
    <xdr:from>
      <xdr:col>2</xdr:col>
      <xdr:colOff>67733</xdr:colOff>
      <xdr:row>5</xdr:row>
      <xdr:rowOff>59268</xdr:rowOff>
    </xdr:from>
    <xdr:to>
      <xdr:col>2</xdr:col>
      <xdr:colOff>795867</xdr:colOff>
      <xdr:row>6</xdr:row>
      <xdr:rowOff>381002</xdr:rowOff>
    </xdr:to>
    <xdr:pic>
      <xdr:nvPicPr>
        <xdr:cNvPr id="103" name="Picture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48266" y="279401"/>
          <a:ext cx="728134" cy="728134"/>
        </a:xfrm>
        <a:prstGeom prst="rect">
          <a:avLst/>
        </a:prstGeom>
      </xdr:spPr>
    </xdr:pic>
    <xdr:clientData/>
  </xdr:twoCellAnchor>
  <xdr:twoCellAnchor editAs="oneCell">
    <xdr:from>
      <xdr:col>2</xdr:col>
      <xdr:colOff>38363</xdr:colOff>
      <xdr:row>11</xdr:row>
      <xdr:rowOff>33864</xdr:rowOff>
    </xdr:from>
    <xdr:to>
      <xdr:col>2</xdr:col>
      <xdr:colOff>770467</xdr:colOff>
      <xdr:row>12</xdr:row>
      <xdr:rowOff>355598</xdr:rowOff>
    </xdr:to>
    <xdr:pic>
      <xdr:nvPicPr>
        <xdr:cNvPr id="104" name="Picture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918896" y="2692397"/>
          <a:ext cx="732104" cy="728134"/>
        </a:xfrm>
        <a:prstGeom prst="rect">
          <a:avLst/>
        </a:prstGeom>
      </xdr:spPr>
    </xdr:pic>
    <xdr:clientData/>
  </xdr:twoCellAnchor>
  <xdr:twoCellAnchor editAs="oneCell">
    <xdr:from>
      <xdr:col>1</xdr:col>
      <xdr:colOff>42333</xdr:colOff>
      <xdr:row>28</xdr:row>
      <xdr:rowOff>59267</xdr:rowOff>
    </xdr:from>
    <xdr:to>
      <xdr:col>1</xdr:col>
      <xdr:colOff>770467</xdr:colOff>
      <xdr:row>29</xdr:row>
      <xdr:rowOff>381001</xdr:rowOff>
    </xdr:to>
    <xdr:pic>
      <xdr:nvPicPr>
        <xdr:cNvPr id="105" name="Picture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110066" y="6781800"/>
          <a:ext cx="728134" cy="728134"/>
        </a:xfrm>
        <a:prstGeom prst="rect">
          <a:avLst/>
        </a:prstGeom>
      </xdr:spPr>
    </xdr:pic>
    <xdr:clientData/>
  </xdr:twoCellAnchor>
  <xdr:twoCellAnchor editAs="oneCell">
    <xdr:from>
      <xdr:col>2</xdr:col>
      <xdr:colOff>42333</xdr:colOff>
      <xdr:row>28</xdr:row>
      <xdr:rowOff>42333</xdr:rowOff>
    </xdr:from>
    <xdr:to>
      <xdr:col>2</xdr:col>
      <xdr:colOff>770467</xdr:colOff>
      <xdr:row>29</xdr:row>
      <xdr:rowOff>364067</xdr:rowOff>
    </xdr:to>
    <xdr:pic>
      <xdr:nvPicPr>
        <xdr:cNvPr id="106" name="Picture 105">
          <a:extLst>
            <a:ext uri="{FF2B5EF4-FFF2-40B4-BE49-F238E27FC236}">
              <a16:creationId xmlns:a16="http://schemas.microsoft.com/office/drawing/2014/main" id="{00000000-0008-0000-0000-00006A000000}"/>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922866" y="6764866"/>
          <a:ext cx="728134" cy="728134"/>
        </a:xfrm>
        <a:prstGeom prst="rect">
          <a:avLst/>
        </a:prstGeom>
      </xdr:spPr>
    </xdr:pic>
    <xdr:clientData/>
  </xdr:twoCellAnchor>
  <xdr:twoCellAnchor editAs="oneCell">
    <xdr:from>
      <xdr:col>1</xdr:col>
      <xdr:colOff>42331</xdr:colOff>
      <xdr:row>22</xdr:row>
      <xdr:rowOff>42332</xdr:rowOff>
    </xdr:from>
    <xdr:to>
      <xdr:col>1</xdr:col>
      <xdr:colOff>770465</xdr:colOff>
      <xdr:row>23</xdr:row>
      <xdr:rowOff>364066</xdr:rowOff>
    </xdr:to>
    <xdr:pic>
      <xdr:nvPicPr>
        <xdr:cNvPr id="109" name="Picture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110064" y="5952065"/>
          <a:ext cx="728134" cy="728134"/>
        </a:xfrm>
        <a:prstGeom prst="rect">
          <a:avLst/>
        </a:prstGeom>
      </xdr:spPr>
    </xdr:pic>
    <xdr:clientData/>
  </xdr:twoCellAnchor>
  <xdr:twoCellAnchor editAs="oneCell">
    <xdr:from>
      <xdr:col>2</xdr:col>
      <xdr:colOff>59266</xdr:colOff>
      <xdr:row>22</xdr:row>
      <xdr:rowOff>50799</xdr:rowOff>
    </xdr:from>
    <xdr:to>
      <xdr:col>2</xdr:col>
      <xdr:colOff>787400</xdr:colOff>
      <xdr:row>23</xdr:row>
      <xdr:rowOff>372533</xdr:rowOff>
    </xdr:to>
    <xdr:pic>
      <xdr:nvPicPr>
        <xdr:cNvPr id="110" name="Picture 109">
          <a:extLst>
            <a:ext uri="{FF2B5EF4-FFF2-40B4-BE49-F238E27FC236}">
              <a16:creationId xmlns:a16="http://schemas.microsoft.com/office/drawing/2014/main" id="{00000000-0008-0000-0000-00006E00000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939799" y="5960532"/>
          <a:ext cx="728134" cy="728134"/>
        </a:xfrm>
        <a:prstGeom prst="rect">
          <a:avLst/>
        </a:prstGeom>
      </xdr:spPr>
    </xdr:pic>
    <xdr:clientData/>
  </xdr:twoCellAnchor>
  <xdr:twoCellAnchor editAs="oneCell">
    <xdr:from>
      <xdr:col>2</xdr:col>
      <xdr:colOff>42334</xdr:colOff>
      <xdr:row>49</xdr:row>
      <xdr:rowOff>50800</xdr:rowOff>
    </xdr:from>
    <xdr:to>
      <xdr:col>2</xdr:col>
      <xdr:colOff>770468</xdr:colOff>
      <xdr:row>50</xdr:row>
      <xdr:rowOff>372534</xdr:rowOff>
    </xdr:to>
    <xdr:pic>
      <xdr:nvPicPr>
        <xdr:cNvPr id="111" name="Picture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922867" y="15714133"/>
          <a:ext cx="728134" cy="728134"/>
        </a:xfrm>
        <a:prstGeom prst="rect">
          <a:avLst/>
        </a:prstGeom>
      </xdr:spPr>
    </xdr:pic>
    <xdr:clientData/>
  </xdr:twoCellAnchor>
  <xdr:twoCellAnchor editAs="oneCell">
    <xdr:from>
      <xdr:col>1</xdr:col>
      <xdr:colOff>33868</xdr:colOff>
      <xdr:row>53</xdr:row>
      <xdr:rowOff>42335</xdr:rowOff>
    </xdr:from>
    <xdr:to>
      <xdr:col>1</xdr:col>
      <xdr:colOff>762002</xdr:colOff>
      <xdr:row>54</xdr:row>
      <xdr:rowOff>364069</xdr:rowOff>
    </xdr:to>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101601" y="18144068"/>
          <a:ext cx="728134" cy="728134"/>
        </a:xfrm>
        <a:prstGeom prst="rect">
          <a:avLst/>
        </a:prstGeom>
      </xdr:spPr>
    </xdr:pic>
    <xdr:clientData/>
  </xdr:twoCellAnchor>
  <xdr:twoCellAnchor editAs="oneCell">
    <xdr:from>
      <xdr:col>2</xdr:col>
      <xdr:colOff>42333</xdr:colOff>
      <xdr:row>53</xdr:row>
      <xdr:rowOff>50800</xdr:rowOff>
    </xdr:from>
    <xdr:to>
      <xdr:col>2</xdr:col>
      <xdr:colOff>770467</xdr:colOff>
      <xdr:row>54</xdr:row>
      <xdr:rowOff>372534</xdr:rowOff>
    </xdr:to>
    <xdr:pic>
      <xdr:nvPicPr>
        <xdr:cNvPr id="116" name="Picture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922866" y="17339733"/>
          <a:ext cx="728134" cy="728134"/>
        </a:xfrm>
        <a:prstGeom prst="rect">
          <a:avLst/>
        </a:prstGeom>
      </xdr:spPr>
    </xdr:pic>
    <xdr:clientData/>
  </xdr:twoCellAnchor>
  <xdr:twoCellAnchor editAs="oneCell">
    <xdr:from>
      <xdr:col>1</xdr:col>
      <xdr:colOff>42335</xdr:colOff>
      <xdr:row>61</xdr:row>
      <xdr:rowOff>42335</xdr:rowOff>
    </xdr:from>
    <xdr:to>
      <xdr:col>1</xdr:col>
      <xdr:colOff>770469</xdr:colOff>
      <xdr:row>62</xdr:row>
      <xdr:rowOff>364069</xdr:rowOff>
    </xdr:to>
    <xdr:pic>
      <xdr:nvPicPr>
        <xdr:cNvPr id="119" name="Picture 118">
          <a:extLst>
            <a:ext uri="{FF2B5EF4-FFF2-40B4-BE49-F238E27FC236}">
              <a16:creationId xmlns:a16="http://schemas.microsoft.com/office/drawing/2014/main" id="{00000000-0008-0000-0000-0000770000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110068" y="21395268"/>
          <a:ext cx="728134" cy="728134"/>
        </a:xfrm>
        <a:prstGeom prst="rect">
          <a:avLst/>
        </a:prstGeom>
      </xdr:spPr>
    </xdr:pic>
    <xdr:clientData/>
  </xdr:twoCellAnchor>
  <xdr:twoCellAnchor editAs="oneCell">
    <xdr:from>
      <xdr:col>2</xdr:col>
      <xdr:colOff>50802</xdr:colOff>
      <xdr:row>61</xdr:row>
      <xdr:rowOff>42334</xdr:rowOff>
    </xdr:from>
    <xdr:to>
      <xdr:col>2</xdr:col>
      <xdr:colOff>778936</xdr:colOff>
      <xdr:row>62</xdr:row>
      <xdr:rowOff>364068</xdr:rowOff>
    </xdr:to>
    <xdr:pic>
      <xdr:nvPicPr>
        <xdr:cNvPr id="120" name="Pictur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931335" y="21395267"/>
          <a:ext cx="728134" cy="728134"/>
        </a:xfrm>
        <a:prstGeom prst="rect">
          <a:avLst/>
        </a:prstGeom>
      </xdr:spPr>
    </xdr:pic>
    <xdr:clientData/>
  </xdr:twoCellAnchor>
  <xdr:twoCellAnchor editAs="oneCell">
    <xdr:from>
      <xdr:col>2</xdr:col>
      <xdr:colOff>42332</xdr:colOff>
      <xdr:row>36</xdr:row>
      <xdr:rowOff>50799</xdr:rowOff>
    </xdr:from>
    <xdr:to>
      <xdr:col>2</xdr:col>
      <xdr:colOff>770466</xdr:colOff>
      <xdr:row>37</xdr:row>
      <xdr:rowOff>372533</xdr:rowOff>
    </xdr:to>
    <xdr:pic>
      <xdr:nvPicPr>
        <xdr:cNvPr id="123" name="Picture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922865" y="11650132"/>
          <a:ext cx="728134" cy="728134"/>
        </a:xfrm>
        <a:prstGeom prst="rect">
          <a:avLst/>
        </a:prstGeom>
      </xdr:spPr>
    </xdr:pic>
    <xdr:clientData/>
  </xdr:twoCellAnchor>
  <xdr:twoCellAnchor editAs="oneCell">
    <xdr:from>
      <xdr:col>1</xdr:col>
      <xdr:colOff>42335</xdr:colOff>
      <xdr:row>40</xdr:row>
      <xdr:rowOff>50802</xdr:rowOff>
    </xdr:from>
    <xdr:to>
      <xdr:col>1</xdr:col>
      <xdr:colOff>770469</xdr:colOff>
      <xdr:row>41</xdr:row>
      <xdr:rowOff>372536</xdr:rowOff>
    </xdr:to>
    <xdr:pic>
      <xdr:nvPicPr>
        <xdr:cNvPr id="124" name="Picture 123">
          <a:extLst>
            <a:ext uri="{FF2B5EF4-FFF2-40B4-BE49-F238E27FC236}">
              <a16:creationId xmlns:a16="http://schemas.microsoft.com/office/drawing/2014/main" id="{00000000-0008-0000-0000-00007C000000}"/>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110068" y="14088535"/>
          <a:ext cx="728134" cy="728134"/>
        </a:xfrm>
        <a:prstGeom prst="rect">
          <a:avLst/>
        </a:prstGeom>
      </xdr:spPr>
    </xdr:pic>
    <xdr:clientData/>
  </xdr:twoCellAnchor>
  <xdr:twoCellAnchor editAs="oneCell">
    <xdr:from>
      <xdr:col>1</xdr:col>
      <xdr:colOff>42335</xdr:colOff>
      <xdr:row>51</xdr:row>
      <xdr:rowOff>50802</xdr:rowOff>
    </xdr:from>
    <xdr:to>
      <xdr:col>1</xdr:col>
      <xdr:colOff>770469</xdr:colOff>
      <xdr:row>52</xdr:row>
      <xdr:rowOff>372536</xdr:rowOff>
    </xdr:to>
    <xdr:pic>
      <xdr:nvPicPr>
        <xdr:cNvPr id="125" name="Picture 124">
          <a:extLst>
            <a:ext uri="{FF2B5EF4-FFF2-40B4-BE49-F238E27FC236}">
              <a16:creationId xmlns:a16="http://schemas.microsoft.com/office/drawing/2014/main" id="{00000000-0008-0000-0000-00007D0000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110068" y="17339735"/>
          <a:ext cx="728134" cy="728134"/>
        </a:xfrm>
        <a:prstGeom prst="rect">
          <a:avLst/>
        </a:prstGeom>
      </xdr:spPr>
    </xdr:pic>
    <xdr:clientData/>
  </xdr:twoCellAnchor>
  <xdr:twoCellAnchor editAs="oneCell">
    <xdr:from>
      <xdr:col>1</xdr:col>
      <xdr:colOff>42335</xdr:colOff>
      <xdr:row>1</xdr:row>
      <xdr:rowOff>50802</xdr:rowOff>
    </xdr:from>
    <xdr:to>
      <xdr:col>1</xdr:col>
      <xdr:colOff>770469</xdr:colOff>
      <xdr:row>2</xdr:row>
      <xdr:rowOff>372536</xdr:rowOff>
    </xdr:to>
    <xdr:pic>
      <xdr:nvPicPr>
        <xdr:cNvPr id="127" name="Picture 126">
          <a:extLst>
            <a:ext uri="{FF2B5EF4-FFF2-40B4-BE49-F238E27FC236}">
              <a16:creationId xmlns:a16="http://schemas.microsoft.com/office/drawing/2014/main" id="{00000000-0008-0000-0000-00007F0000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110068" y="270935"/>
          <a:ext cx="728134" cy="728134"/>
        </a:xfrm>
        <a:prstGeom prst="rect">
          <a:avLst/>
        </a:prstGeom>
      </xdr:spPr>
    </xdr:pic>
    <xdr:clientData/>
  </xdr:twoCellAnchor>
  <xdr:twoCellAnchor editAs="oneCell">
    <xdr:from>
      <xdr:col>2</xdr:col>
      <xdr:colOff>50802</xdr:colOff>
      <xdr:row>1</xdr:row>
      <xdr:rowOff>50801</xdr:rowOff>
    </xdr:from>
    <xdr:to>
      <xdr:col>2</xdr:col>
      <xdr:colOff>778936</xdr:colOff>
      <xdr:row>2</xdr:row>
      <xdr:rowOff>372535</xdr:rowOff>
    </xdr:to>
    <xdr:pic>
      <xdr:nvPicPr>
        <xdr:cNvPr id="128" name="Picture 127">
          <a:extLst>
            <a:ext uri="{FF2B5EF4-FFF2-40B4-BE49-F238E27FC236}">
              <a16:creationId xmlns:a16="http://schemas.microsoft.com/office/drawing/2014/main" id="{00000000-0008-0000-0000-000080000000}"/>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931335" y="270934"/>
          <a:ext cx="728134" cy="728134"/>
        </a:xfrm>
        <a:prstGeom prst="rect">
          <a:avLst/>
        </a:prstGeom>
      </xdr:spPr>
    </xdr:pic>
    <xdr:clientData/>
  </xdr:twoCellAnchor>
  <xdr:twoCellAnchor editAs="oneCell">
    <xdr:from>
      <xdr:col>1</xdr:col>
      <xdr:colOff>42334</xdr:colOff>
      <xdr:row>24</xdr:row>
      <xdr:rowOff>50801</xdr:rowOff>
    </xdr:from>
    <xdr:to>
      <xdr:col>1</xdr:col>
      <xdr:colOff>770468</xdr:colOff>
      <xdr:row>25</xdr:row>
      <xdr:rowOff>372535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10067" y="7586134"/>
          <a:ext cx="728134" cy="728134"/>
        </a:xfrm>
        <a:prstGeom prst="rect">
          <a:avLst/>
        </a:prstGeom>
      </xdr:spPr>
    </xdr:pic>
    <xdr:clientData/>
  </xdr:twoCellAnchor>
  <xdr:twoCellAnchor editAs="oneCell">
    <xdr:from>
      <xdr:col>2</xdr:col>
      <xdr:colOff>50802</xdr:colOff>
      <xdr:row>24</xdr:row>
      <xdr:rowOff>42335</xdr:rowOff>
    </xdr:from>
    <xdr:to>
      <xdr:col>2</xdr:col>
      <xdr:colOff>778936</xdr:colOff>
      <xdr:row>25</xdr:row>
      <xdr:rowOff>364069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931335" y="7577668"/>
          <a:ext cx="728134" cy="728134"/>
        </a:xfrm>
        <a:prstGeom prst="rect">
          <a:avLst/>
        </a:prstGeom>
      </xdr:spPr>
    </xdr:pic>
    <xdr:clientData/>
  </xdr:twoCellAnchor>
  <xdr:twoCellAnchor editAs="oneCell">
    <xdr:from>
      <xdr:col>1</xdr:col>
      <xdr:colOff>42335</xdr:colOff>
      <xdr:row>19</xdr:row>
      <xdr:rowOff>42335</xdr:rowOff>
    </xdr:from>
    <xdr:to>
      <xdr:col>1</xdr:col>
      <xdr:colOff>770469</xdr:colOff>
      <xdr:row>20</xdr:row>
      <xdr:rowOff>364069</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110068" y="6764868"/>
          <a:ext cx="728134" cy="728134"/>
        </a:xfrm>
        <a:prstGeom prst="rect">
          <a:avLst/>
        </a:prstGeom>
      </xdr:spPr>
    </xdr:pic>
    <xdr:clientData/>
  </xdr:twoCellAnchor>
  <xdr:twoCellAnchor editAs="oneCell">
    <xdr:from>
      <xdr:col>2</xdr:col>
      <xdr:colOff>50800</xdr:colOff>
      <xdr:row>19</xdr:row>
      <xdr:rowOff>42333</xdr:rowOff>
    </xdr:from>
    <xdr:to>
      <xdr:col>2</xdr:col>
      <xdr:colOff>778934</xdr:colOff>
      <xdr:row>20</xdr:row>
      <xdr:rowOff>364067</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931333" y="6764866"/>
          <a:ext cx="728134" cy="728134"/>
        </a:xfrm>
        <a:prstGeom prst="rect">
          <a:avLst/>
        </a:prstGeom>
      </xdr:spPr>
    </xdr:pic>
    <xdr:clientData/>
  </xdr:twoCellAnchor>
  <xdr:twoCellAnchor editAs="oneCell">
    <xdr:from>
      <xdr:col>1</xdr:col>
      <xdr:colOff>42332</xdr:colOff>
      <xdr:row>3</xdr:row>
      <xdr:rowOff>50800</xdr:rowOff>
    </xdr:from>
    <xdr:to>
      <xdr:col>1</xdr:col>
      <xdr:colOff>770466</xdr:colOff>
      <xdr:row>4</xdr:row>
      <xdr:rowOff>372533</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110065" y="457200"/>
          <a:ext cx="728134" cy="728133"/>
        </a:xfrm>
        <a:prstGeom prst="rect">
          <a:avLst/>
        </a:prstGeom>
      </xdr:spPr>
    </xdr:pic>
    <xdr:clientData/>
  </xdr:twoCellAnchor>
  <xdr:twoCellAnchor editAs="oneCell">
    <xdr:from>
      <xdr:col>2</xdr:col>
      <xdr:colOff>50801</xdr:colOff>
      <xdr:row>3</xdr:row>
      <xdr:rowOff>50801</xdr:rowOff>
    </xdr:from>
    <xdr:to>
      <xdr:col>2</xdr:col>
      <xdr:colOff>778935</xdr:colOff>
      <xdr:row>4</xdr:row>
      <xdr:rowOff>372533</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931334" y="457201"/>
          <a:ext cx="728134" cy="72813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R63"/>
  <sheetViews>
    <sheetView showRuler="0" zoomScale="150" zoomScaleNormal="150" workbookViewId="0">
      <selection activeCell="I1" sqref="I1"/>
    </sheetView>
  </sheetViews>
  <sheetFormatPr baseColWidth="10" defaultRowHeight="16" x14ac:dyDescent="0.2"/>
  <cols>
    <col min="1" max="1" width="0.83203125" style="11" customWidth="1"/>
    <col min="2" max="3" width="10.6640625" style="11" customWidth="1"/>
    <col min="4" max="4" width="0.6640625" style="11" customWidth="1"/>
    <col min="5" max="5" width="6.6640625" style="11" customWidth="1"/>
    <col min="6" max="6" width="3.6640625" style="11" customWidth="1"/>
    <col min="7" max="7" width="9.6640625" style="11" customWidth="1"/>
    <col min="8" max="8" width="6.6640625" style="11" customWidth="1"/>
    <col min="9" max="9" width="10.83203125" style="11"/>
    <col min="10" max="10" width="17.6640625" style="11" customWidth="1"/>
    <col min="11" max="11" width="7.1640625" style="11" customWidth="1"/>
    <col min="12" max="12" width="1.83203125" style="26" customWidth="1"/>
    <col min="13" max="13" width="8.33203125" style="11" customWidth="1"/>
    <col min="14" max="14" width="17.6640625" style="11" customWidth="1"/>
    <col min="15" max="15" width="2.1640625" style="11" customWidth="1"/>
    <col min="16" max="16" width="8.1640625" style="17" customWidth="1"/>
    <col min="17" max="17" width="10.83203125" style="15"/>
    <col min="18" max="18" width="32.83203125" style="11" customWidth="1"/>
    <col min="19" max="19" width="1.33203125" style="11" customWidth="1"/>
    <col min="20" max="16384" width="10.83203125" style="11"/>
  </cols>
  <sheetData>
    <row r="1" spans="2:18" s="13" customFormat="1" ht="32" customHeight="1" thickBot="1" x14ac:dyDescent="0.25">
      <c r="B1" s="12" t="s">
        <v>50</v>
      </c>
      <c r="C1" s="12" t="s">
        <v>0</v>
      </c>
      <c r="D1" s="12"/>
      <c r="E1" s="12" t="s">
        <v>28</v>
      </c>
      <c r="F1" s="12" t="s">
        <v>1</v>
      </c>
      <c r="G1" s="12" t="s">
        <v>36</v>
      </c>
      <c r="H1" s="12" t="s">
        <v>2</v>
      </c>
      <c r="I1" s="12" t="s">
        <v>54</v>
      </c>
      <c r="J1" s="12" t="s">
        <v>55</v>
      </c>
      <c r="K1" s="12" t="s">
        <v>57</v>
      </c>
      <c r="L1" s="25"/>
      <c r="M1" s="12" t="s">
        <v>38</v>
      </c>
      <c r="N1" s="12" t="s">
        <v>56</v>
      </c>
      <c r="O1" s="12"/>
      <c r="P1" s="16" t="s">
        <v>80</v>
      </c>
      <c r="Q1" s="14" t="s">
        <v>81</v>
      </c>
      <c r="R1" s="12" t="s">
        <v>82</v>
      </c>
    </row>
    <row r="2" spans="2:18" ht="32" customHeight="1" thickTop="1" x14ac:dyDescent="0.2">
      <c r="B2" s="32"/>
      <c r="C2" s="32"/>
      <c r="E2" s="11">
        <v>50</v>
      </c>
      <c r="F2" s="11" t="s">
        <v>30</v>
      </c>
      <c r="G2" s="11" t="s">
        <v>85</v>
      </c>
      <c r="H2" s="11" t="s">
        <v>8</v>
      </c>
      <c r="I2" s="11">
        <v>4</v>
      </c>
      <c r="J2" s="11">
        <f>IF(OR(H2="",I2=""),"",VLOOKUP(H2,eras,3,0)+I2-1)</f>
        <v>1871</v>
      </c>
      <c r="K2" s="11" t="s">
        <v>96</v>
      </c>
      <c r="M2" s="11">
        <v>4</v>
      </c>
      <c r="N2" s="11">
        <f>IF(OR(H2="",M2=""),"",VLOOKUP(H2,eras,3,0)+M2-1)</f>
        <v>1871</v>
      </c>
      <c r="P2" s="17">
        <v>54</v>
      </c>
      <c r="Q2" s="15">
        <v>42995</v>
      </c>
      <c r="R2" s="11" t="s">
        <v>90</v>
      </c>
    </row>
    <row r="3" spans="2:18" s="27" customFormat="1" ht="32" customHeight="1" x14ac:dyDescent="0.2">
      <c r="B3" s="32"/>
      <c r="C3" s="32"/>
      <c r="E3" s="28" t="str">
        <f>IF(E2=100,VLOOKUP(100,japnum,2,0),CONCATENATE(IF(MOD(E2,10)=0,"",VLOOKUP(MOD(E2,10),japnum,2,0)),IF(E2&gt;19,CONCATENATE(VLOOKUP(10,japnum,2,0),VLOOKUP(INT(E2/10),japnum,2,0)),""),IF(AND(E2&gt;9,E2&lt;20),VLOOKUP(10,japnum,2,0),"")))</f>
        <v>十五</v>
      </c>
      <c r="F3" s="28" t="str">
        <f>IF(F2="","",VLOOKUP(F2,units,2,0))</f>
        <v>銭</v>
      </c>
      <c r="G3" s="28"/>
      <c r="H3" s="28" t="str">
        <f>IF(H2="","",VLOOKUP(H2,eras,2,0))</f>
        <v>治明</v>
      </c>
      <c r="I3" s="28" t="str">
        <f>IF(I2=100,VLOOKUP(100,japnum,2,0),CONCATENATE(IF(MOD(I2,10)=0,"",VLOOKUP(MOD(I2,10),japnum,2,0)),IF(I2&gt;19,CONCATENATE(VLOOKUP(10,japnum,2,0),VLOOKUP(INT(I2/10),japnum,2,0)),""),IF(AND(I2&gt;9,I2&lt;20),VLOOKUP(10,japnum,2,0),"")))</f>
        <v>四</v>
      </c>
      <c r="J3" s="28" t="str">
        <f>IF(I3="","",CONCATENATE("年",I3,H3))</f>
        <v>年四治明</v>
      </c>
      <c r="L3" s="29"/>
      <c r="M3" s="28" t="str">
        <f>IF(M2=100,VLOOKUP(100,japnum,2,0),CONCATENATE(IF(MOD(M2,10)=0,"",VLOOKUP(MOD(M2,10),japnum,2,0)),IF(M2&gt;19,CONCATENATE(VLOOKUP(10,japnum,2,0),VLOOKUP(INT(M2/10),japnum,2,0)),""),IF(AND(M2&gt;9,M2&lt;20),VLOOKUP(10,japnum,2,0),"")))</f>
        <v>四</v>
      </c>
      <c r="N3" s="28" t="str">
        <f>CONCATENATE("年",M3,H3)</f>
        <v>年四治明</v>
      </c>
      <c r="P3" s="30"/>
      <c r="Q3" s="31"/>
    </row>
    <row r="4" spans="2:18" ht="32" customHeight="1" x14ac:dyDescent="0.2">
      <c r="B4" s="32"/>
      <c r="C4" s="32"/>
      <c r="E4" s="11">
        <v>1</v>
      </c>
      <c r="F4" s="11" t="s">
        <v>5</v>
      </c>
      <c r="G4" s="11" t="s">
        <v>93</v>
      </c>
      <c r="H4" s="11" t="s">
        <v>8</v>
      </c>
      <c r="I4" s="11">
        <v>4</v>
      </c>
      <c r="J4" s="11">
        <f>IF(OR(H4="",I4=""),"",VLOOKUP(H4,eras,3,0)+I4-1)</f>
        <v>1871</v>
      </c>
      <c r="K4" s="11" t="s">
        <v>63</v>
      </c>
      <c r="M4" s="11">
        <v>4</v>
      </c>
      <c r="N4" s="11">
        <f>IF(OR(H4="",M4=""),"",VLOOKUP(H4,eras,3,0)+M4-1)</f>
        <v>1871</v>
      </c>
      <c r="P4" s="17">
        <v>254</v>
      </c>
      <c r="Q4" s="15">
        <v>42995</v>
      </c>
    </row>
    <row r="5" spans="2:18" s="27" customFormat="1" ht="32" customHeight="1" x14ac:dyDescent="0.2">
      <c r="B5" s="32"/>
      <c r="C5" s="32"/>
      <c r="E5" s="28" t="str">
        <f>IF(E4=100,VLOOKUP(100,japnum,2,0),CONCATENATE(IF(MOD(E4,10)=0,"",VLOOKUP(MOD(E4,10),japnum,2,0)),IF(E4&gt;19,CONCATENATE(VLOOKUP(10,japnum,2,0),VLOOKUP(INT(E4/10),japnum,2,0)),""),IF(AND(E4&gt;9,E4&lt;20),VLOOKUP(10,japnum,2,0),"")))</f>
        <v>一</v>
      </c>
      <c r="F5" s="28" t="str">
        <f>IF(F4="","",VLOOKUP(F4,units,2,0))</f>
        <v>円</v>
      </c>
      <c r="G5" s="28"/>
      <c r="H5" s="28" t="str">
        <f>IF(H4="","",VLOOKUP(H4,eras,2,0))</f>
        <v>治明</v>
      </c>
      <c r="I5" s="28" t="str">
        <f>IF(I4=100,VLOOKUP(100,japnum,2,0),CONCATENATE(IF(MOD(I4,10)=0,"",VLOOKUP(MOD(I4,10),japnum,2,0)),IF(I4&gt;19,CONCATENATE(VLOOKUP(10,japnum,2,0),VLOOKUP(INT(I4/10),japnum,2,0)),""),IF(AND(I4&gt;9,I4&lt;20),VLOOKUP(10,japnum,2,0),"")))</f>
        <v>四</v>
      </c>
      <c r="J5" s="28" t="str">
        <f>IF(I5="","",CONCATENATE("年",I5,H5))</f>
        <v>年四治明</v>
      </c>
      <c r="L5" s="29"/>
      <c r="M5" s="28" t="str">
        <f>IF(M4=100,VLOOKUP(100,japnum,2,0),CONCATENATE(IF(MOD(M4,10)=0,"",VLOOKUP(MOD(M4,10),japnum,2,0)),IF(M4&gt;19,CONCATENATE(VLOOKUP(10,japnum,2,0),VLOOKUP(INT(M4/10),japnum,2,0)),""),IF(AND(M4&gt;9,M4&lt;20),VLOOKUP(10,japnum,2,0),"")))</f>
        <v>四</v>
      </c>
      <c r="N5" s="28" t="str">
        <f>CONCATENATE("年",M5,H5)</f>
        <v>年四治明</v>
      </c>
      <c r="P5" s="30"/>
      <c r="Q5" s="31"/>
    </row>
    <row r="6" spans="2:18" ht="32" customHeight="1" x14ac:dyDescent="0.2">
      <c r="B6" s="32"/>
      <c r="C6" s="32"/>
      <c r="E6" s="11">
        <v>5</v>
      </c>
      <c r="F6" s="11" t="s">
        <v>30</v>
      </c>
      <c r="G6" s="11" t="s">
        <v>43</v>
      </c>
      <c r="H6" s="11" t="s">
        <v>8</v>
      </c>
      <c r="I6" s="11">
        <v>8</v>
      </c>
      <c r="J6" s="11">
        <f>IF(OR(H6="",I6=""),"",VLOOKUP(H6,eras,3,0)+I6-1)</f>
        <v>1875</v>
      </c>
      <c r="K6" s="11" t="s">
        <v>60</v>
      </c>
      <c r="M6" s="11">
        <v>6</v>
      </c>
      <c r="N6" s="11">
        <f>IF(OR(H6="",M6=""),"",VLOOKUP(H6,eras,3,0)+M6-1)</f>
        <v>1873</v>
      </c>
      <c r="P6" s="17">
        <v>12</v>
      </c>
      <c r="Q6" s="15">
        <v>42997</v>
      </c>
    </row>
    <row r="7" spans="2:18" s="27" customFormat="1" ht="32" customHeight="1" x14ac:dyDescent="0.2">
      <c r="B7" s="32"/>
      <c r="C7" s="32"/>
      <c r="E7" s="28" t="str">
        <f>IF(E6=100,VLOOKUP(100,japnum,2,0),CONCATENATE(IF(MOD(E6,10)=0,"",VLOOKUP(MOD(E6,10),japnum,2,0)),IF(E6&gt;19,CONCATENATE(VLOOKUP(10,japnum,2,0),VLOOKUP(INT(E6/10),japnum,2,0)),""),IF(AND(E6&gt;9,E6&lt;20),VLOOKUP(10,japnum,2,0),"")))</f>
        <v>五</v>
      </c>
      <c r="F7" s="28" t="str">
        <f>IF(F6="","",VLOOKUP(F6,units,2,0))</f>
        <v>銭</v>
      </c>
      <c r="G7" s="28"/>
      <c r="H7" s="28" t="str">
        <f>IF(H6="","",VLOOKUP(H6,eras,2,0))</f>
        <v>治明</v>
      </c>
      <c r="I7" s="28" t="str">
        <f>IF(I6=100,VLOOKUP(100,japnum,2,0),CONCATENATE(IF(MOD(I6,10)=0,"",VLOOKUP(MOD(I6,10),japnum,2,0)),IF(I6&gt;19,CONCATENATE(VLOOKUP(10,japnum,2,0),VLOOKUP(INT(I6/10),japnum,2,0)),""),IF(AND(I6&gt;9,I6&lt;20),VLOOKUP(10,japnum,2,0),"")))</f>
        <v>八</v>
      </c>
      <c r="J7" s="28" t="str">
        <f>IF(I7="","",CONCATENATE("年",I7,H7))</f>
        <v>年八治明</v>
      </c>
      <c r="L7" s="29"/>
      <c r="M7" s="28" t="str">
        <f>IF(M6=100,VLOOKUP(100,japnum,2,0),CONCATENATE(IF(MOD(M6,10)=0,"",VLOOKUP(MOD(M6,10),japnum,2,0)),IF(M6&gt;19,CONCATENATE(VLOOKUP(10,japnum,2,0),VLOOKUP(INT(M6/10),japnum,2,0)),""),IF(AND(M6&gt;9,M6&lt;20),VLOOKUP(10,japnum,2,0),"")))</f>
        <v>六</v>
      </c>
      <c r="N7" s="28" t="str">
        <f>CONCATENATE("年",M7,H7)</f>
        <v>年六治明</v>
      </c>
      <c r="P7" s="30"/>
      <c r="Q7" s="31"/>
    </row>
    <row r="8" spans="2:18" ht="32" customHeight="1" x14ac:dyDescent="0.2">
      <c r="B8" s="32"/>
      <c r="C8" s="32"/>
      <c r="E8" s="11">
        <v>1</v>
      </c>
      <c r="F8" s="11" t="s">
        <v>30</v>
      </c>
      <c r="G8" s="11" t="s">
        <v>43</v>
      </c>
      <c r="H8" s="11" t="s">
        <v>8</v>
      </c>
      <c r="I8" s="11">
        <v>10</v>
      </c>
      <c r="J8" s="11">
        <f>IF(OR(H8="",I8=""),"",VLOOKUP(H8,eras,3,0)+I8-1)</f>
        <v>1877</v>
      </c>
      <c r="K8" s="11" t="s">
        <v>62</v>
      </c>
      <c r="M8" s="11">
        <v>10</v>
      </c>
      <c r="N8" s="11">
        <f>IF(OR(H8="",M8=""),"",VLOOKUP(H8,eras,3,0)+M8-1)</f>
        <v>1877</v>
      </c>
      <c r="P8" s="17">
        <v>15</v>
      </c>
      <c r="Q8" s="15">
        <v>42995</v>
      </c>
    </row>
    <row r="9" spans="2:18" s="27" customFormat="1" ht="32" customHeight="1" x14ac:dyDescent="0.2">
      <c r="B9" s="32"/>
      <c r="C9" s="32"/>
      <c r="E9" s="28" t="str">
        <f>IF(E8=100,VLOOKUP(100,japnum,2,0),CONCATENATE(IF(MOD(E8,10)=0,"",VLOOKUP(MOD(E8,10),japnum,2,0)),IF(E8&gt;19,CONCATENATE(VLOOKUP(10,japnum,2,0),VLOOKUP(INT(E8/10),japnum,2,0)),""),IF(AND(E8&gt;9,E8&lt;20),VLOOKUP(10,japnum,2,0),"")))</f>
        <v>一</v>
      </c>
      <c r="F9" s="28" t="str">
        <f>IF(F8="","",VLOOKUP(F8,units,2,0))</f>
        <v>銭</v>
      </c>
      <c r="G9" s="28"/>
      <c r="H9" s="28" t="str">
        <f>IF(H8="","",VLOOKUP(H8,eras,2,0))</f>
        <v>治明</v>
      </c>
      <c r="I9" s="28" t="str">
        <f>IF(I8=100,VLOOKUP(100,japnum,2,0),CONCATENATE(IF(MOD(I8,10)=0,"",VLOOKUP(MOD(I8,10),japnum,2,0)),IF(I8&gt;19,CONCATENATE(VLOOKUP(10,japnum,2,0),VLOOKUP(INT(I8/10),japnum,2,0)),""),IF(AND(I8&gt;9,I8&lt;20),VLOOKUP(10,japnum,2,0),"")))</f>
        <v>十</v>
      </c>
      <c r="J9" s="28" t="str">
        <f>IF(I9="","",CONCATENATE("年",I9,H9))</f>
        <v>年十治明</v>
      </c>
      <c r="L9" s="29"/>
      <c r="M9" s="28" t="str">
        <f>IF(M8=100,VLOOKUP(100,japnum,2,0),CONCATENATE(IF(MOD(M8,10)=0,"",VLOOKUP(MOD(M8,10),japnum,2,0)),IF(M8&gt;19,CONCATENATE(VLOOKUP(10,japnum,2,0),VLOOKUP(INT(M8/10),japnum,2,0)),""),IF(AND(M8&gt;9,M8&lt;20),VLOOKUP(10,japnum,2,0),"")))</f>
        <v>十</v>
      </c>
      <c r="N9" s="28" t="str">
        <f>CONCATENATE("年",M9,H9)</f>
        <v>年十治明</v>
      </c>
      <c r="P9" s="30"/>
      <c r="Q9" s="31"/>
    </row>
    <row r="10" spans="2:18" ht="32" customHeight="1" x14ac:dyDescent="0.2">
      <c r="B10" s="32"/>
      <c r="C10" s="32"/>
      <c r="E10" s="11">
        <v>20</v>
      </c>
      <c r="F10" s="11" t="s">
        <v>30</v>
      </c>
      <c r="G10" s="11" t="s">
        <v>43</v>
      </c>
      <c r="H10" s="11" t="s">
        <v>8</v>
      </c>
      <c r="I10" s="11">
        <v>10</v>
      </c>
      <c r="J10" s="11">
        <f>IF(OR(H10="",I10=""),"",VLOOKUP(H10,eras,3,0)+I10-1)</f>
        <v>1877</v>
      </c>
      <c r="K10" s="11" t="s">
        <v>62</v>
      </c>
      <c r="M10" s="11">
        <v>21</v>
      </c>
      <c r="N10" s="11">
        <f>IF(OR(H10="",M10=""),"",VLOOKUP(H10,eras,3,0)+M10-1)</f>
        <v>1888</v>
      </c>
      <c r="P10" s="17">
        <v>25</v>
      </c>
      <c r="Q10" s="15">
        <v>42992</v>
      </c>
    </row>
    <row r="11" spans="2:18" s="27" customFormat="1" ht="32" customHeight="1" x14ac:dyDescent="0.2">
      <c r="B11" s="32"/>
      <c r="C11" s="32"/>
      <c r="E11" s="28" t="str">
        <f>IF(E10=100,VLOOKUP(100,japnum,2,0),CONCATENATE(IF(MOD(E10,10)=0,"",VLOOKUP(MOD(E10,10),japnum,2,0)),IF(E10&gt;19,CONCATENATE(VLOOKUP(10,japnum,2,0),VLOOKUP(INT(E10/10),japnum,2,0)),""),IF(AND(E10&gt;9,E10&lt;20),VLOOKUP(10,japnum,2,0),"")))</f>
        <v>十二</v>
      </c>
      <c r="F11" s="28" t="str">
        <f>IF(F10="","",VLOOKUP(F10,units,2,0))</f>
        <v>銭</v>
      </c>
      <c r="G11" s="28"/>
      <c r="H11" s="28" t="str">
        <f>IF(H10="","",VLOOKUP(H10,eras,2,0))</f>
        <v>治明</v>
      </c>
      <c r="I11" s="28" t="str">
        <f>IF(I10=100,VLOOKUP(100,japnum,2,0),CONCATENATE(IF(MOD(I10,10)=0,"",VLOOKUP(MOD(I10,10),japnum,2,0)),IF(I10&gt;19,CONCATENATE(VLOOKUP(10,japnum,2,0),VLOOKUP(INT(I10/10),japnum,2,0)),""),IF(AND(I10&gt;9,I10&lt;20),VLOOKUP(10,japnum,2,0),"")))</f>
        <v>十</v>
      </c>
      <c r="J11" s="28" t="str">
        <f>IF(I11="","",CONCATENATE("年",I11,H11))</f>
        <v>年十治明</v>
      </c>
      <c r="L11" s="29"/>
      <c r="M11" s="28" t="str">
        <f>IF(M10=100,VLOOKUP(100,japnum,2,0),CONCATENATE(IF(MOD(M10,10)=0,"",VLOOKUP(MOD(M10,10),japnum,2,0)),IF(M10&gt;19,CONCATENATE(VLOOKUP(10,japnum,2,0),VLOOKUP(INT(M10/10),japnum,2,0)),""),IF(AND(M10&gt;9,M10&lt;20),VLOOKUP(10,japnum,2,0),"")))</f>
        <v>一十二</v>
      </c>
      <c r="N11" s="28" t="str">
        <f>CONCATENATE("年",M11,H11)</f>
        <v>年一十二治明</v>
      </c>
      <c r="P11" s="30"/>
      <c r="Q11" s="31"/>
    </row>
    <row r="12" spans="2:18" ht="32" customHeight="1" x14ac:dyDescent="0.2">
      <c r="B12" s="32"/>
      <c r="C12" s="32"/>
      <c r="E12" s="11">
        <v>2</v>
      </c>
      <c r="F12" s="11" t="s">
        <v>30</v>
      </c>
      <c r="G12" s="11" t="s">
        <v>43</v>
      </c>
      <c r="H12" s="11" t="s">
        <v>8</v>
      </c>
      <c r="I12" s="11">
        <v>15</v>
      </c>
      <c r="J12" s="11">
        <f>IF(OR(H12="",I12=""),"",VLOOKUP(H12,eras,3,0)+I12-1)</f>
        <v>1882</v>
      </c>
      <c r="K12" s="11" t="s">
        <v>60</v>
      </c>
      <c r="M12" s="11">
        <v>10</v>
      </c>
      <c r="N12" s="11">
        <f>IF(OR(H12="",M12=""),"",VLOOKUP(H12,eras,3,0)+M12-1)</f>
        <v>1877</v>
      </c>
      <c r="P12" s="18" t="s">
        <v>83</v>
      </c>
      <c r="Q12" s="19">
        <v>43000</v>
      </c>
    </row>
    <row r="13" spans="2:18" s="27" customFormat="1" ht="32" customHeight="1" x14ac:dyDescent="0.2">
      <c r="B13" s="32"/>
      <c r="C13" s="32"/>
      <c r="E13" s="28" t="str">
        <f>IF(E12=100,VLOOKUP(100,japnum,2,0),CONCATENATE(IF(MOD(E12,10)=0,"",VLOOKUP(MOD(E12,10),japnum,2,0)),IF(E12&gt;19,CONCATENATE(VLOOKUP(10,japnum,2,0),VLOOKUP(INT(E12/10),japnum,2,0)),""),IF(AND(E12&gt;9,E12&lt;20),VLOOKUP(10,japnum,2,0),"")))</f>
        <v>二</v>
      </c>
      <c r="F13" s="28" t="str">
        <f>IF(F12="","",VLOOKUP(F12,units,2,0))</f>
        <v>銭</v>
      </c>
      <c r="G13" s="28"/>
      <c r="H13" s="28" t="str">
        <f>IF(H12="","",VLOOKUP(H12,eras,2,0))</f>
        <v>治明</v>
      </c>
      <c r="I13" s="28" t="str">
        <f>IF(I12=100,VLOOKUP(100,japnum,2,0),CONCATENATE(IF(MOD(I12,10)=0,"",VLOOKUP(MOD(I12,10),japnum,2,0)),IF(I12&gt;19,CONCATENATE(VLOOKUP(10,japnum,2,0),VLOOKUP(INT(I12/10),japnum,2,0)),""),IF(AND(I12&gt;9,I12&lt;20),VLOOKUP(10,japnum,2,0),"")))</f>
        <v>五十</v>
      </c>
      <c r="J13" s="28" t="str">
        <f>IF(I13="","",CONCATENATE("年",I13,H13))</f>
        <v>年五十治明</v>
      </c>
      <c r="L13" s="29"/>
      <c r="M13" s="28" t="str">
        <f>IF(M12=100,VLOOKUP(100,japnum,2,0),CONCATENATE(IF(MOD(M12,10)=0,"",VLOOKUP(MOD(M12,10),japnum,2,0)),IF(M12&gt;19,CONCATENATE(VLOOKUP(10,japnum,2,0),VLOOKUP(INT(M12/10),japnum,2,0)),""),IF(AND(M12&gt;9,M12&lt;20),VLOOKUP(10,japnum,2,0),"")))</f>
        <v>十</v>
      </c>
      <c r="N13" s="28" t="str">
        <f>CONCATENATE("年",M13,H13)</f>
        <v>年十治明</v>
      </c>
      <c r="P13" s="30"/>
      <c r="Q13" s="31"/>
    </row>
    <row r="14" spans="2:18" ht="32" customHeight="1" x14ac:dyDescent="0.2">
      <c r="B14" s="32"/>
      <c r="C14" s="32"/>
      <c r="E14" s="11">
        <v>0.5</v>
      </c>
      <c r="F14" s="11" t="s">
        <v>30</v>
      </c>
      <c r="G14" s="11" t="s">
        <v>43</v>
      </c>
      <c r="H14" s="11" t="s">
        <v>8</v>
      </c>
      <c r="I14" s="11">
        <v>20</v>
      </c>
      <c r="J14" s="11">
        <f>IF(OR(H14="",I14=""),"",VLOOKUP(H14,eras,3,0)+I14-1)</f>
        <v>1887</v>
      </c>
      <c r="K14" s="11" t="s">
        <v>60</v>
      </c>
      <c r="M14" s="11">
        <v>9</v>
      </c>
      <c r="N14" s="11">
        <f>IF(OR(H14="",M14=""),"",VLOOKUP(H14,eras,3,0)+M14-1)</f>
        <v>1876</v>
      </c>
      <c r="P14" s="18" t="s">
        <v>83</v>
      </c>
      <c r="Q14" s="19">
        <v>43000</v>
      </c>
    </row>
    <row r="15" spans="2:18" s="27" customFormat="1" ht="32" customHeight="1" x14ac:dyDescent="0.2">
      <c r="B15" s="32"/>
      <c r="C15" s="32"/>
      <c r="E15" s="28" t="str">
        <f>IF(E14=100,VLOOKUP(100,japnum,2,0),CONCATENATE(IF(MOD(E14,10)=0,"",VLOOKUP(MOD(E14,10),japnum,2,0)),IF(E14&gt;19,CONCATENATE(VLOOKUP(10,japnum,2,0),VLOOKUP(INT(E14/10),japnum,2,0)),""),IF(AND(E14&gt;9,E14&lt;20),VLOOKUP(10,japnum,2,0),"")))</f>
        <v>半</v>
      </c>
      <c r="F15" s="28" t="str">
        <f>IF(F14="","",VLOOKUP(F14,units,2,0))</f>
        <v>銭</v>
      </c>
      <c r="G15" s="28"/>
      <c r="H15" s="28" t="str">
        <f>IF(H14="","",VLOOKUP(H14,eras,2,0))</f>
        <v>治明</v>
      </c>
      <c r="I15" s="28" t="str">
        <f>IF(I14=100,VLOOKUP(100,japnum,2,0),CONCATENATE(IF(MOD(I14,10)=0,"",VLOOKUP(MOD(I14,10),japnum,2,0)),IF(I14&gt;19,CONCATENATE(VLOOKUP(10,japnum,2,0),VLOOKUP(INT(I14/10),japnum,2,0)),""),IF(AND(I14&gt;9,I14&lt;20),VLOOKUP(10,japnum,2,0),"")))</f>
        <v>十二</v>
      </c>
      <c r="J15" s="28" t="str">
        <f>IF(I15="","",CONCATENATE("年",I15,H15))</f>
        <v>年十二治明</v>
      </c>
      <c r="L15" s="29"/>
      <c r="M15" s="28" t="str">
        <f>IF(M14=100,VLOOKUP(100,japnum,2,0),CONCATENATE(IF(MOD(M14,10)=0,"",VLOOKUP(MOD(M14,10),japnum,2,0)),IF(M14&gt;19,CONCATENATE(VLOOKUP(10,japnum,2,0),VLOOKUP(INT(M14/10),japnum,2,0)),""),IF(AND(M14&gt;9,M14&lt;20),VLOOKUP(10,japnum,2,0),"")))</f>
        <v>九</v>
      </c>
      <c r="N15" s="28" t="str">
        <f>CONCATENATE("年",M15,H15)</f>
        <v>年九治明</v>
      </c>
      <c r="P15" s="30"/>
      <c r="Q15" s="31"/>
    </row>
    <row r="16" spans="2:18" ht="32" customHeight="1" x14ac:dyDescent="0.2">
      <c r="B16" s="32"/>
      <c r="C16" s="32"/>
      <c r="E16" s="11">
        <v>5</v>
      </c>
      <c r="F16" s="11" t="s">
        <v>30</v>
      </c>
      <c r="G16" s="11">
        <v>5</v>
      </c>
      <c r="H16" s="11" t="s">
        <v>8</v>
      </c>
      <c r="I16" s="11">
        <v>25</v>
      </c>
      <c r="J16" s="11">
        <f>IF(OR(H16="",I16=""),"",VLOOKUP(H16,eras,3,0)+I16-1)</f>
        <v>1892</v>
      </c>
      <c r="K16" s="11" t="s">
        <v>62</v>
      </c>
      <c r="M16" s="11">
        <v>30</v>
      </c>
      <c r="N16" s="11">
        <f>IF(OR(H16="",M16=""),"",VLOOKUP(H16,eras,3,0)+M16-1)</f>
        <v>1897</v>
      </c>
      <c r="P16" s="17">
        <v>8</v>
      </c>
      <c r="Q16" s="15">
        <v>42997</v>
      </c>
    </row>
    <row r="17" spans="2:18" s="27" customFormat="1" ht="32" customHeight="1" x14ac:dyDescent="0.2">
      <c r="B17" s="32"/>
      <c r="C17" s="32"/>
      <c r="E17" s="28" t="str">
        <f>IF(E16=100,VLOOKUP(100,japnum,2,0),CONCATENATE(IF(MOD(E16,10)=0,"",VLOOKUP(MOD(E16,10),japnum,2,0)),IF(E16&gt;19,CONCATENATE(VLOOKUP(10,japnum,2,0),VLOOKUP(INT(E16/10),japnum,2,0)),""),IF(AND(E16&gt;9,E16&lt;20),VLOOKUP(10,japnum,2,0),"")))</f>
        <v>五</v>
      </c>
      <c r="F17" s="28" t="str">
        <f>IF(F16="","",VLOOKUP(F16,units,2,0))</f>
        <v>銭</v>
      </c>
      <c r="G17" s="28"/>
      <c r="H17" s="28" t="str">
        <f>IF(H16="","",VLOOKUP(H16,eras,2,0))</f>
        <v>治明</v>
      </c>
      <c r="I17" s="28" t="str">
        <f>IF(I16=100,VLOOKUP(100,japnum,2,0),CONCATENATE(IF(MOD(I16,10)=0,"",VLOOKUP(MOD(I16,10),japnum,2,0)),IF(I16&gt;19,CONCATENATE(VLOOKUP(10,japnum,2,0),VLOOKUP(INT(I16/10),japnum,2,0)),""),IF(AND(I16&gt;9,I16&lt;20),VLOOKUP(10,japnum,2,0),"")))</f>
        <v>五十二</v>
      </c>
      <c r="J17" s="28" t="str">
        <f>IF(I17="","",CONCATENATE("年",I17,H17))</f>
        <v>年五十二治明</v>
      </c>
      <c r="L17" s="29"/>
      <c r="M17" s="28" t="str">
        <f>IF(M16=100,VLOOKUP(100,japnum,2,0),CONCATENATE(IF(MOD(M16,10)=0,"",VLOOKUP(MOD(M16,10),japnum,2,0)),IF(M16&gt;19,CONCATENATE(VLOOKUP(10,japnum,2,0),VLOOKUP(INT(M16/10),japnum,2,0)),""),IF(AND(M16&gt;9,M16&lt;20),VLOOKUP(10,japnum,2,0),"")))</f>
        <v>十三</v>
      </c>
      <c r="N17" s="28" t="str">
        <f>CONCATENATE("年",M17,H17)</f>
        <v>年十三治明</v>
      </c>
      <c r="P17" s="30"/>
      <c r="Q17" s="31"/>
    </row>
    <row r="18" spans="2:18" ht="32" customHeight="1" x14ac:dyDescent="0.2">
      <c r="B18" s="32"/>
      <c r="C18" s="33"/>
      <c r="E18" s="11">
        <v>10</v>
      </c>
      <c r="F18" s="11" t="s">
        <v>30</v>
      </c>
      <c r="G18" s="11" t="s">
        <v>43</v>
      </c>
      <c r="H18" s="11" t="s">
        <v>8</v>
      </c>
      <c r="I18" s="11">
        <v>30</v>
      </c>
      <c r="J18" s="11">
        <f>IF(OR(H18="",I18=""),"",VLOOKUP(H18,eras,3,0)+I18-1)</f>
        <v>1897</v>
      </c>
      <c r="K18" s="11" t="s">
        <v>59</v>
      </c>
      <c r="M18" s="11">
        <v>24</v>
      </c>
      <c r="N18" s="11">
        <f>IF(OR(H18="",M18=""),"",VLOOKUP(H18,eras,3,0)+M18-1)</f>
        <v>1891</v>
      </c>
      <c r="P18" s="18" t="s">
        <v>83</v>
      </c>
      <c r="Q18" s="19">
        <v>43000</v>
      </c>
      <c r="R18" s="11" t="s">
        <v>84</v>
      </c>
    </row>
    <row r="19" spans="2:18" s="27" customFormat="1" ht="32" customHeight="1" x14ac:dyDescent="0.2">
      <c r="B19" s="32"/>
      <c r="C19" s="33"/>
      <c r="E19" s="28" t="str">
        <f>IF(E18=100,VLOOKUP(100,japnum,2,0),CONCATENATE(IF(MOD(E18,10)=0,"",VLOOKUP(MOD(E18,10),japnum,2,0)),IF(E18&gt;19,CONCATENATE(VLOOKUP(10,japnum,2,0),VLOOKUP(INT(E18/10),japnum,2,0)),""),IF(AND(E18&gt;9,E18&lt;20),VLOOKUP(10,japnum,2,0),"")))</f>
        <v>十</v>
      </c>
      <c r="F19" s="28" t="str">
        <f>IF(F18="","",VLOOKUP(F18,units,2,0))</f>
        <v>銭</v>
      </c>
      <c r="G19" s="28"/>
      <c r="H19" s="28" t="str">
        <f>IF(H18="","",VLOOKUP(H18,eras,2,0))</f>
        <v>治明</v>
      </c>
      <c r="I19" s="28" t="str">
        <f>IF(I18=100,VLOOKUP(100,japnum,2,0),CONCATENATE(IF(MOD(I18,10)=0,"",VLOOKUP(MOD(I18,10),japnum,2,0)),IF(I18&gt;19,CONCATENATE(VLOOKUP(10,japnum,2,0),VLOOKUP(INT(I18/10),japnum,2,0)),""),IF(AND(I18&gt;9,I18&lt;20),VLOOKUP(10,japnum,2,0),"")))</f>
        <v>十三</v>
      </c>
      <c r="J19" s="28" t="str">
        <f>IF(I19="","",CONCATENATE("年",I19,H19))</f>
        <v>年十三治明</v>
      </c>
      <c r="L19" s="29"/>
      <c r="M19" s="28" t="str">
        <f>IF(M18=100,VLOOKUP(100,japnum,2,0),CONCATENATE(IF(MOD(M18,10)=0,"",VLOOKUP(MOD(M18,10),japnum,2,0)),IF(M18&gt;19,CONCATENATE(VLOOKUP(10,japnum,2,0),VLOOKUP(INT(M18/10),japnum,2,0)),""),IF(AND(M18&gt;9,M18&lt;20),VLOOKUP(10,japnum,2,0),"")))</f>
        <v>四十二</v>
      </c>
      <c r="N19" s="28" t="str">
        <f>CONCATENATE("年",M19,H19)</f>
        <v>年四十二治明</v>
      </c>
      <c r="P19" s="30"/>
      <c r="Q19" s="31"/>
    </row>
    <row r="20" spans="2:18" ht="32" customHeight="1" x14ac:dyDescent="0.2">
      <c r="B20" s="32"/>
      <c r="C20" s="33"/>
      <c r="E20" s="11">
        <v>50</v>
      </c>
      <c r="F20" s="11" t="s">
        <v>30</v>
      </c>
      <c r="G20" s="11" t="s">
        <v>43</v>
      </c>
      <c r="H20" s="11" t="s">
        <v>8</v>
      </c>
      <c r="I20" s="11">
        <v>31</v>
      </c>
      <c r="J20" s="11">
        <f>IF(OR(H20="",I20=""),"",VLOOKUP(H20,eras,3,0)+I20-1)</f>
        <v>1898</v>
      </c>
      <c r="K20" s="11" t="s">
        <v>59</v>
      </c>
      <c r="M20" s="11">
        <v>31</v>
      </c>
      <c r="N20" s="11">
        <f>IF(OR(H20="",M20=""),"",VLOOKUP(H20,eras,3,0)+M20-1)</f>
        <v>1898</v>
      </c>
      <c r="P20" s="18" t="s">
        <v>83</v>
      </c>
      <c r="Q20" s="19">
        <v>43000</v>
      </c>
      <c r="R20" s="11" t="s">
        <v>94</v>
      </c>
    </row>
    <row r="21" spans="2:18" s="27" customFormat="1" ht="32" customHeight="1" x14ac:dyDescent="0.2">
      <c r="B21" s="32"/>
      <c r="C21" s="33"/>
      <c r="E21" s="28" t="str">
        <f>IF(E20=100,VLOOKUP(100,japnum,2,0),CONCATENATE(IF(MOD(E20,10)=0,"",VLOOKUP(MOD(E20,10),japnum,2,0)),IF(E20&gt;19,CONCATENATE(VLOOKUP(10,japnum,2,0),VLOOKUP(INT(E20/10),japnum,2,0)),""),IF(AND(E20&gt;9,E20&lt;20),VLOOKUP(10,japnum,2,0),"")))</f>
        <v>十五</v>
      </c>
      <c r="F21" s="28" t="str">
        <f>IF(F20="","",VLOOKUP(F20,units,2,0))</f>
        <v>銭</v>
      </c>
      <c r="G21" s="28"/>
      <c r="H21" s="28" t="str">
        <f>IF(H20="","",VLOOKUP(H20,eras,2,0))</f>
        <v>治明</v>
      </c>
      <c r="I21" s="28" t="str">
        <f>IF(I20=100,VLOOKUP(100,japnum,2,0),CONCATENATE(IF(MOD(I20,10)=0,"",VLOOKUP(MOD(I20,10),japnum,2,0)),IF(I20&gt;19,CONCATENATE(VLOOKUP(10,japnum,2,0),VLOOKUP(INT(I20/10),japnum,2,0)),""),IF(AND(I20&gt;9,I20&lt;20),VLOOKUP(10,japnum,2,0),"")))</f>
        <v>一十三</v>
      </c>
      <c r="J21" s="28" t="str">
        <f>IF(I21="","",CONCATENATE("年",I21,H21))</f>
        <v>年一十三治明</v>
      </c>
      <c r="L21" s="29"/>
      <c r="M21" s="28" t="str">
        <f>IF(M20=100,VLOOKUP(100,japnum,2,0),CONCATENATE(IF(MOD(M20,10)=0,"",VLOOKUP(MOD(M20,10),japnum,2,0)),IF(M20&gt;19,CONCATENATE(VLOOKUP(10,japnum,2,0),VLOOKUP(INT(M20/10),japnum,2,0)),""),IF(AND(M20&gt;9,M20&lt;20),VLOOKUP(10,japnum,2,0),"")))</f>
        <v>一十三</v>
      </c>
      <c r="N21" s="28" t="str">
        <f>CONCATENATE("年",M21,H21)</f>
        <v>年一十三治明</v>
      </c>
      <c r="P21" s="30"/>
      <c r="Q21" s="31"/>
    </row>
    <row r="22" spans="2:18" s="13" customFormat="1" ht="32" customHeight="1" thickBot="1" x14ac:dyDescent="0.25">
      <c r="B22" s="12" t="s">
        <v>50</v>
      </c>
      <c r="C22" s="12" t="s">
        <v>0</v>
      </c>
      <c r="D22" s="12"/>
      <c r="E22" s="12" t="s">
        <v>28</v>
      </c>
      <c r="F22" s="12" t="s">
        <v>1</v>
      </c>
      <c r="G22" s="12" t="s">
        <v>36</v>
      </c>
      <c r="H22" s="12" t="s">
        <v>2</v>
      </c>
      <c r="I22" s="12" t="s">
        <v>54</v>
      </c>
      <c r="J22" s="12" t="s">
        <v>55</v>
      </c>
      <c r="K22" s="12" t="s">
        <v>57</v>
      </c>
      <c r="L22" s="25"/>
      <c r="M22" s="12" t="s">
        <v>38</v>
      </c>
      <c r="N22" s="12" t="s">
        <v>56</v>
      </c>
      <c r="O22" s="12"/>
      <c r="P22" s="16" t="s">
        <v>80</v>
      </c>
      <c r="Q22" s="14" t="s">
        <v>81</v>
      </c>
      <c r="R22" s="12" t="s">
        <v>82</v>
      </c>
    </row>
    <row r="23" spans="2:18" ht="32" customHeight="1" thickTop="1" x14ac:dyDescent="0.2">
      <c r="B23" s="32"/>
      <c r="C23" s="32"/>
      <c r="E23" s="11">
        <v>10</v>
      </c>
      <c r="F23" s="11" t="s">
        <v>30</v>
      </c>
      <c r="G23" s="11">
        <v>10</v>
      </c>
      <c r="H23" s="11" t="s">
        <v>8</v>
      </c>
      <c r="I23" s="11">
        <v>40</v>
      </c>
      <c r="J23" s="11">
        <f>IF(OR(H23="",I23=""),"",VLOOKUP(H23,eras,3,0)+I23-1)</f>
        <v>1907</v>
      </c>
      <c r="K23" s="11" t="s">
        <v>60</v>
      </c>
      <c r="M23" s="11">
        <v>40</v>
      </c>
      <c r="N23" s="11">
        <f>IF(OR(H23="",M23=""),"",VLOOKUP(H23,eras,3,0)+M23-1)</f>
        <v>1907</v>
      </c>
      <c r="P23" s="17">
        <v>11</v>
      </c>
      <c r="Q23" s="15">
        <v>42990</v>
      </c>
    </row>
    <row r="24" spans="2:18" s="27" customFormat="1" ht="32" customHeight="1" x14ac:dyDescent="0.2">
      <c r="B24" s="32"/>
      <c r="C24" s="32"/>
      <c r="E24" s="28" t="str">
        <f>IF(E23=100,VLOOKUP(100,japnum,2,0),CONCATENATE(IF(MOD(E23,10)=0,"",VLOOKUP(MOD(E23,10),japnum,2,0)),IF(E23&gt;19,CONCATENATE(VLOOKUP(10,japnum,2,0),VLOOKUP(INT(E23/10),japnum,2,0)),""),IF(AND(E23&gt;9,E23&lt;20),VLOOKUP(10,japnum,2,0),"")))</f>
        <v>十</v>
      </c>
      <c r="F24" s="28" t="str">
        <f>IF(F23="","",VLOOKUP(F23,units,2,0))</f>
        <v>銭</v>
      </c>
      <c r="G24" s="28"/>
      <c r="H24" s="28" t="str">
        <f>IF(H23="","",VLOOKUP(H23,eras,2,0))</f>
        <v>治明</v>
      </c>
      <c r="I24" s="28" t="str">
        <f>IF(I23=100,VLOOKUP(100,japnum,2,0),CONCATENATE(IF(MOD(I23,10)=0,"",VLOOKUP(MOD(I23,10),japnum,2,0)),IF(I23&gt;19,CONCATENATE(VLOOKUP(10,japnum,2,0),VLOOKUP(INT(I23/10),japnum,2,0)),""),IF(AND(I23&gt;9,I23&lt;20),VLOOKUP(10,japnum,2,0),"")))</f>
        <v>十四</v>
      </c>
      <c r="J24" s="28" t="str">
        <f>IF(I24="","",CONCATENATE("年",I24,H24))</f>
        <v>年十四治明</v>
      </c>
      <c r="L24" s="29"/>
      <c r="M24" s="28" t="str">
        <f>IF(M23=100,VLOOKUP(100,japnum,2,0),CONCATENATE(IF(MOD(M23,10)=0,"",VLOOKUP(MOD(M23,10),japnum,2,0)),IF(M23&gt;19,CONCATENATE(VLOOKUP(10,japnum,2,0),VLOOKUP(INT(M23/10),japnum,2,0)),""),IF(AND(M23&gt;9,M23&lt;20),VLOOKUP(10,japnum,2,0),"")))</f>
        <v>十四</v>
      </c>
      <c r="N24" s="28" t="str">
        <f>CONCATENATE("年",M24,H24)</f>
        <v>年十四治明</v>
      </c>
      <c r="P24" s="30"/>
      <c r="Q24" s="31"/>
    </row>
    <row r="25" spans="2:18" ht="32" customHeight="1" x14ac:dyDescent="0.2">
      <c r="B25" s="32"/>
      <c r="C25" s="32"/>
      <c r="E25" s="11">
        <v>50</v>
      </c>
      <c r="F25" s="11" t="s">
        <v>30</v>
      </c>
      <c r="G25" s="11" t="s">
        <v>53</v>
      </c>
      <c r="H25" s="11" t="s">
        <v>8</v>
      </c>
      <c r="I25" s="11">
        <v>40</v>
      </c>
      <c r="J25" s="11">
        <f>IF(OR(H25="",I25=""),"",VLOOKUP(H25,eras,3,0)+I25-1)</f>
        <v>1907</v>
      </c>
      <c r="K25" s="11" t="s">
        <v>59</v>
      </c>
      <c r="M25" s="11">
        <v>42</v>
      </c>
      <c r="N25" s="11">
        <f>IF(OR(H25="",M25=""),"",VLOOKUP(H25,eras,3,0)+M25-1)</f>
        <v>1909</v>
      </c>
      <c r="P25" s="18" t="s">
        <v>83</v>
      </c>
      <c r="Q25" s="19">
        <v>43000</v>
      </c>
      <c r="R25" s="11" t="s">
        <v>95</v>
      </c>
    </row>
    <row r="26" spans="2:18" s="27" customFormat="1" ht="32" customHeight="1" x14ac:dyDescent="0.2">
      <c r="B26" s="32"/>
      <c r="C26" s="32"/>
      <c r="E26" s="28" t="str">
        <f>IF(E25=100,VLOOKUP(100,japnum,2,0),CONCATENATE(IF(MOD(E25,10)=0,"",VLOOKUP(MOD(E25,10),japnum,2,0)),IF(E25&gt;19,CONCATENATE(VLOOKUP(10,japnum,2,0),VLOOKUP(INT(E25/10),japnum,2,0)),""),IF(AND(E25&gt;9,E25&lt;20),VLOOKUP(10,japnum,2,0),"")))</f>
        <v>十五</v>
      </c>
      <c r="F26" s="28" t="str">
        <f>IF(F25="","",VLOOKUP(F25,units,2,0))</f>
        <v>銭</v>
      </c>
      <c r="G26" s="28"/>
      <c r="H26" s="28" t="str">
        <f>IF(H25="","",VLOOKUP(H25,eras,2,0))</f>
        <v>治明</v>
      </c>
      <c r="I26" s="28" t="str">
        <f>IF(I25=100,VLOOKUP(100,japnum,2,0),CONCATENATE(IF(MOD(I25,10)=0,"",VLOOKUP(MOD(I25,10),japnum,2,0)),IF(I25&gt;19,CONCATENATE(VLOOKUP(10,japnum,2,0),VLOOKUP(INT(I25/10),japnum,2,0)),""),IF(AND(I25&gt;9,I25&lt;20),VLOOKUP(10,japnum,2,0),"")))</f>
        <v>十四</v>
      </c>
      <c r="J26" s="28" t="str">
        <f>IF(I26="","",CONCATENATE("年",I26,H26))</f>
        <v>年十四治明</v>
      </c>
      <c r="L26" s="29"/>
      <c r="M26" s="28" t="str">
        <f>IF(M25=100,VLOOKUP(100,japnum,2,0),CONCATENATE(IF(MOD(M25,10)=0,"",VLOOKUP(MOD(M25,10),japnum,2,0)),IF(M25&gt;19,CONCATENATE(VLOOKUP(10,japnum,2,0),VLOOKUP(INT(M25/10),japnum,2,0)),""),IF(AND(M25&gt;9,M25&lt;20),VLOOKUP(10,japnum,2,0),"")))</f>
        <v>二十四</v>
      </c>
      <c r="N26" s="28" t="str">
        <f>CONCATENATE("年",M26,H26)</f>
        <v>年二十四治明</v>
      </c>
      <c r="P26" s="30"/>
      <c r="Q26" s="31"/>
    </row>
    <row r="27" spans="2:18" ht="32" customHeight="1" x14ac:dyDescent="0.2">
      <c r="B27" s="32"/>
      <c r="C27" s="32"/>
      <c r="E27" s="11">
        <v>20</v>
      </c>
      <c r="F27" s="11" t="s">
        <v>30</v>
      </c>
      <c r="G27" s="11" t="s">
        <v>53</v>
      </c>
      <c r="H27" s="11" t="s">
        <v>8</v>
      </c>
      <c r="I27" s="11">
        <v>43</v>
      </c>
      <c r="J27" s="11">
        <f>IF(OR(H27="",I27=""),"",VLOOKUP(H27,eras,3,0)+I27-1)</f>
        <v>1910</v>
      </c>
      <c r="K27" s="11" t="s">
        <v>60</v>
      </c>
      <c r="M27" s="11">
        <v>43</v>
      </c>
      <c r="N27" s="11">
        <f>IF(OR(H27="",M27=""),"",VLOOKUP(H27,eras,3,0)+M27-1)</f>
        <v>1910</v>
      </c>
      <c r="P27" s="17">
        <v>10</v>
      </c>
      <c r="Q27" s="15">
        <v>42990</v>
      </c>
    </row>
    <row r="28" spans="2:18" s="27" customFormat="1" ht="32" customHeight="1" x14ac:dyDescent="0.2">
      <c r="B28" s="32"/>
      <c r="C28" s="32"/>
      <c r="E28" s="28" t="str">
        <f>IF(E27=100,VLOOKUP(100,japnum,2,0),CONCATENATE(IF(MOD(E27,10)=0,"",VLOOKUP(MOD(E27,10),japnum,2,0)),IF(E27&gt;19,CONCATENATE(VLOOKUP(10,japnum,2,0),VLOOKUP(INT(E27/10),japnum,2,0)),""),IF(AND(E27&gt;9,E27&lt;20),VLOOKUP(10,japnum,2,0),"")))</f>
        <v>十二</v>
      </c>
      <c r="F28" s="28" t="str">
        <f>IF(F27="","",VLOOKUP(F27,units,2,0))</f>
        <v>銭</v>
      </c>
      <c r="G28" s="28"/>
      <c r="H28" s="28" t="str">
        <f>IF(H27="","",VLOOKUP(H27,eras,2,0))</f>
        <v>治明</v>
      </c>
      <c r="I28" s="28" t="str">
        <f>IF(I27=100,VLOOKUP(100,japnum,2,0),CONCATENATE(IF(MOD(I27,10)=0,"",VLOOKUP(MOD(I27,10),japnum,2,0)),IF(I27&gt;19,CONCATENATE(VLOOKUP(10,japnum,2,0),VLOOKUP(INT(I27/10),japnum,2,0)),""),IF(AND(I27&gt;9,I27&lt;20),VLOOKUP(10,japnum,2,0),"")))</f>
        <v>三十四</v>
      </c>
      <c r="J28" s="28" t="str">
        <f>IF(I28="","",CONCATENATE("年",I28,H28))</f>
        <v>年三十四治明</v>
      </c>
      <c r="L28" s="29"/>
      <c r="M28" s="28" t="str">
        <f>IF(M27=100,VLOOKUP(100,japnum,2,0),CONCATENATE(IF(MOD(M27,10)=0,"",VLOOKUP(MOD(M27,10),japnum,2,0)),IF(M27&gt;19,CONCATENATE(VLOOKUP(10,japnum,2,0),VLOOKUP(INT(M27/10),japnum,2,0)),""),IF(AND(M27&gt;9,M27&lt;20),VLOOKUP(10,japnum,2,0),"")))</f>
        <v>三十四</v>
      </c>
      <c r="N28" s="28" t="str">
        <f>CONCATENATE("年",M28,H28)</f>
        <v>年三十四治明</v>
      </c>
      <c r="P28" s="30"/>
      <c r="Q28" s="31"/>
    </row>
    <row r="29" spans="2:18" ht="32" customHeight="1" x14ac:dyDescent="0.2">
      <c r="B29" s="32"/>
      <c r="C29" s="32"/>
      <c r="E29" s="11">
        <v>1</v>
      </c>
      <c r="F29" s="11" t="s">
        <v>30</v>
      </c>
      <c r="G29" s="11" t="s">
        <v>48</v>
      </c>
      <c r="H29" s="11" t="s">
        <v>9</v>
      </c>
      <c r="I29" s="11">
        <v>11</v>
      </c>
      <c r="J29" s="11">
        <f>IF(OR(H29="",I29=""),"",VLOOKUP(H29,eras,3,0)+I29-1)</f>
        <v>1922</v>
      </c>
      <c r="K29" s="11" t="s">
        <v>63</v>
      </c>
      <c r="M29" s="11">
        <v>8</v>
      </c>
      <c r="N29" s="11">
        <f>IF(OR(H29="",M29=""),"",VLOOKUP(H29,eras,3,0)+M29-1)</f>
        <v>1919</v>
      </c>
      <c r="P29" s="17" t="s">
        <v>83</v>
      </c>
      <c r="Q29" s="15">
        <v>43000</v>
      </c>
      <c r="R29" s="11" t="s">
        <v>86</v>
      </c>
    </row>
    <row r="30" spans="2:18" s="27" customFormat="1" ht="32" customHeight="1" x14ac:dyDescent="0.2">
      <c r="B30" s="32"/>
      <c r="C30" s="32"/>
      <c r="E30" s="28" t="str">
        <f>IF(E29=100,VLOOKUP(100,japnum,2,0),CONCATENATE(IF(MOD(E29,10)=0,"",VLOOKUP(MOD(E29,10),japnum,2,0)),IF(E29&gt;19,CONCATENATE(VLOOKUP(10,japnum,2,0),VLOOKUP(INT(E29/10),japnum,2,0)),""),IF(AND(E29&gt;9,E29&lt;20),VLOOKUP(10,japnum,2,0),"")))</f>
        <v>一</v>
      </c>
      <c r="F30" s="28" t="str">
        <f>IF(F29="","",VLOOKUP(F29,units,2,0))</f>
        <v>銭</v>
      </c>
      <c r="G30" s="28"/>
      <c r="H30" s="28" t="str">
        <f>IF(H29="","",VLOOKUP(H29,eras,2,0))</f>
        <v>正大</v>
      </c>
      <c r="I30" s="28" t="str">
        <f>IF(I29=100,VLOOKUP(100,japnum,2,0),CONCATENATE(IF(MOD(I29,10)=0,"",VLOOKUP(MOD(I29,10),japnum,2,0)),IF(I29&gt;19,CONCATENATE(VLOOKUP(10,japnum,2,0),VLOOKUP(INT(I29/10),japnum,2,0)),""),IF(AND(I29&gt;9,I29&lt;20),VLOOKUP(10,japnum,2,0),"")))</f>
        <v>一十</v>
      </c>
      <c r="J30" s="28" t="str">
        <f>IF(I30="","",CONCATENATE("年",I30,H30))</f>
        <v>年一十正大</v>
      </c>
      <c r="L30" s="29"/>
      <c r="M30" s="28" t="str">
        <f>IF(M29=100,VLOOKUP(100,japnum,2,0),CONCATENATE(IF(MOD(M29,10)=0,"",VLOOKUP(MOD(M29,10),japnum,2,0)),IF(M29&gt;19,CONCATENATE(VLOOKUP(10,japnum,2,0),VLOOKUP(INT(M29/10),japnum,2,0)),""),IF(AND(M29&gt;9,M29&lt;20),VLOOKUP(10,japnum,2,0),"")))</f>
        <v>八</v>
      </c>
      <c r="N30" s="28" t="str">
        <f>CONCATENATE("年",M30,H30)</f>
        <v>年八正大</v>
      </c>
      <c r="P30" s="30"/>
      <c r="Q30" s="31"/>
    </row>
    <row r="31" spans="2:18" ht="32" customHeight="1" x14ac:dyDescent="0.2">
      <c r="B31" s="32"/>
      <c r="C31" s="32"/>
      <c r="E31" s="11">
        <v>50</v>
      </c>
      <c r="F31" s="11" t="s">
        <v>30</v>
      </c>
      <c r="G31" s="11" t="s">
        <v>52</v>
      </c>
      <c r="H31" s="11" t="s">
        <v>9</v>
      </c>
      <c r="I31" s="11">
        <v>13</v>
      </c>
      <c r="J31" s="11">
        <f>IF(OR(H31="",I31=""),"",VLOOKUP(H31,eras,3,0)+I31-1)</f>
        <v>1924</v>
      </c>
      <c r="K31" s="11" t="s">
        <v>59</v>
      </c>
      <c r="M31" s="11">
        <v>12</v>
      </c>
      <c r="N31" s="11">
        <f>IF(OR(H31="",M31=""),"",VLOOKUP(H31,eras,3,0)+M31-1)</f>
        <v>1923</v>
      </c>
      <c r="P31" s="17">
        <v>113</v>
      </c>
      <c r="Q31" s="15">
        <v>43000</v>
      </c>
      <c r="R31" s="11" t="s">
        <v>83</v>
      </c>
    </row>
    <row r="32" spans="2:18" s="27" customFormat="1" ht="32" customHeight="1" x14ac:dyDescent="0.2">
      <c r="B32" s="32"/>
      <c r="C32" s="32"/>
      <c r="E32" s="28" t="str">
        <f>IF(E31=100,VLOOKUP(100,japnum,2,0),CONCATENATE(IF(MOD(E31,10)=0,"",VLOOKUP(MOD(E31,10),japnum,2,0)),IF(E31&gt;19,CONCATENATE(VLOOKUP(10,japnum,2,0),VLOOKUP(INT(E31/10),japnum,2,0)),""),IF(AND(E31&gt;9,E31&lt;20),VLOOKUP(10,japnum,2,0),"")))</f>
        <v>十五</v>
      </c>
      <c r="F32" s="28" t="str">
        <f>IF(F31="","",VLOOKUP(F31,units,2,0))</f>
        <v>銭</v>
      </c>
      <c r="G32" s="28"/>
      <c r="H32" s="28" t="str">
        <f>IF(H31="","",VLOOKUP(H31,eras,2,0))</f>
        <v>正大</v>
      </c>
      <c r="I32" s="28" t="str">
        <f>IF(I31=100,VLOOKUP(100,japnum,2,0),CONCATENATE(IF(MOD(I31,10)=0,"",VLOOKUP(MOD(I31,10),japnum,2,0)),IF(I31&gt;19,CONCATENATE(VLOOKUP(10,japnum,2,0),VLOOKUP(INT(I31/10),japnum,2,0)),""),IF(AND(I31&gt;9,I31&lt;20),VLOOKUP(10,japnum,2,0),"")))</f>
        <v>三十</v>
      </c>
      <c r="J32" s="28" t="str">
        <f>IF(I32="","",CONCATENATE("年",I32,H32))</f>
        <v>年三十正大</v>
      </c>
      <c r="L32" s="29"/>
      <c r="M32" s="28" t="str">
        <f>IF(M31=100,VLOOKUP(100,japnum,2,0),CONCATENATE(IF(MOD(M31,10)=0,"",VLOOKUP(MOD(M31,10),japnum,2,0)),IF(M31&gt;19,CONCATENATE(VLOOKUP(10,japnum,2,0),VLOOKUP(INT(M31/10),japnum,2,0)),""),IF(AND(M31&gt;9,M31&lt;20),VLOOKUP(10,japnum,2,0),"")))</f>
        <v>二十</v>
      </c>
      <c r="N32" s="28" t="str">
        <f>CONCATENATE("年",M32,H32)</f>
        <v>年二十正大</v>
      </c>
      <c r="P32" s="30"/>
      <c r="Q32" s="31"/>
    </row>
    <row r="33" spans="2:18" ht="32" customHeight="1" x14ac:dyDescent="0.2">
      <c r="B33" s="32"/>
      <c r="C33" s="32"/>
      <c r="E33" s="11">
        <v>50</v>
      </c>
      <c r="F33" s="11" t="s">
        <v>30</v>
      </c>
      <c r="G33" s="11" t="s">
        <v>52</v>
      </c>
      <c r="H33" s="11" t="s">
        <v>10</v>
      </c>
      <c r="I33" s="11">
        <v>12</v>
      </c>
      <c r="J33" s="11">
        <f>IF(OR(H33="",I33=""),"",VLOOKUP(H33,eras,3,0)+I33-1)</f>
        <v>1937</v>
      </c>
      <c r="K33" s="11" t="s">
        <v>62</v>
      </c>
      <c r="M33" s="11">
        <v>4</v>
      </c>
      <c r="N33" s="11">
        <f>IF(OR(H33="",M33=""),"",VLOOKUP(H33,eras,3,0)+M33-1)</f>
        <v>1929</v>
      </c>
      <c r="P33" s="17">
        <v>16</v>
      </c>
      <c r="Q33" s="15">
        <v>43001</v>
      </c>
    </row>
    <row r="34" spans="2:18" s="27" customFormat="1" ht="32" customHeight="1" x14ac:dyDescent="0.2">
      <c r="B34" s="32"/>
      <c r="C34" s="32"/>
      <c r="E34" s="28" t="str">
        <f>IF(E33=100,VLOOKUP(100,japnum,2,0),CONCATENATE(IF(MOD(E33,10)=0,"",VLOOKUP(MOD(E33,10),japnum,2,0)),IF(E33&gt;19,CONCATENATE(VLOOKUP(10,japnum,2,0),VLOOKUP(INT(E33/10),japnum,2,0)),""),IF(AND(E33&gt;9,E33&lt;20),VLOOKUP(10,japnum,2,0),"")))</f>
        <v>十五</v>
      </c>
      <c r="F34" s="28" t="str">
        <f>IF(F33="","",VLOOKUP(F33,units,2,0))</f>
        <v>銭</v>
      </c>
      <c r="G34" s="28"/>
      <c r="H34" s="28" t="str">
        <f>IF(H33="","",VLOOKUP(H33,eras,2,0))</f>
        <v>和昭</v>
      </c>
      <c r="I34" s="28" t="str">
        <f>IF(I33=100,VLOOKUP(100,japnum,2,0),CONCATENATE(IF(MOD(I33,10)=0,"",VLOOKUP(MOD(I33,10),japnum,2,0)),IF(I33&gt;19,CONCATENATE(VLOOKUP(10,japnum,2,0),VLOOKUP(INT(I33/10),japnum,2,0)),""),IF(AND(I33&gt;9,I33&lt;20),VLOOKUP(10,japnum,2,0),"")))</f>
        <v>二十</v>
      </c>
      <c r="J34" s="28" t="str">
        <f>IF(I34="","",CONCATENATE("年",I34,H34))</f>
        <v>年二十和昭</v>
      </c>
      <c r="L34" s="29"/>
      <c r="M34" s="28" t="str">
        <f>IF(M33=100,VLOOKUP(100,japnum,2,0),CONCATENATE(IF(MOD(M33,10)=0,"",VLOOKUP(MOD(M33,10),japnum,2,0)),IF(M33&gt;19,CONCATENATE(VLOOKUP(10,japnum,2,0),VLOOKUP(INT(M33/10),japnum,2,0)),""),IF(AND(M33&gt;9,M33&lt;20),VLOOKUP(10,japnum,2,0),"")))</f>
        <v>四</v>
      </c>
      <c r="N34" s="28" t="str">
        <f>CONCATENATE("年",M34,H34)</f>
        <v>年四和昭</v>
      </c>
      <c r="P34" s="30"/>
      <c r="Q34" s="31"/>
    </row>
    <row r="35" spans="2:18" ht="32" customHeight="1" x14ac:dyDescent="0.2">
      <c r="B35" s="32"/>
      <c r="C35" s="32"/>
      <c r="E35" s="11">
        <v>1</v>
      </c>
      <c r="F35" s="11" t="s">
        <v>30</v>
      </c>
      <c r="G35" s="11" t="s">
        <v>37</v>
      </c>
      <c r="H35" s="11" t="s">
        <v>10</v>
      </c>
      <c r="I35" s="11">
        <v>13</v>
      </c>
      <c r="J35" s="11">
        <f>IF(OR(H35="",I35=""),"",VLOOKUP(H35,eras,3,0)+I35-1)</f>
        <v>1938</v>
      </c>
      <c r="K35" s="11" t="s">
        <v>60</v>
      </c>
      <c r="M35" s="11">
        <v>13</v>
      </c>
      <c r="N35" s="11">
        <f>IF(OR(H35="",M35=""),"",VLOOKUP(H35,eras,3,0)+M35-1)</f>
        <v>1938</v>
      </c>
      <c r="P35" s="17" t="s">
        <v>83</v>
      </c>
      <c r="Q35" s="15">
        <v>43000</v>
      </c>
    </row>
    <row r="36" spans="2:18" s="27" customFormat="1" ht="32" customHeight="1" x14ac:dyDescent="0.2">
      <c r="B36" s="32"/>
      <c r="C36" s="32"/>
      <c r="E36" s="28" t="str">
        <f>IF(E35=100,VLOOKUP(100,japnum,2,0),CONCATENATE(IF(MOD(E35,10)=0,"",VLOOKUP(MOD(E35,10),japnum,2,0)),IF(E35&gt;19,CONCATENATE(VLOOKUP(10,japnum,2,0),VLOOKUP(INT(E35/10),japnum,2,0)),""),IF(AND(E35&gt;9,E35&lt;20),VLOOKUP(10,japnum,2,0),"")))</f>
        <v>一</v>
      </c>
      <c r="F36" s="28" t="str">
        <f>IF(F35="","",VLOOKUP(F35,units,2,0))</f>
        <v>銭</v>
      </c>
      <c r="G36" s="28"/>
      <c r="H36" s="28" t="str">
        <f>IF(H35="","",VLOOKUP(H35,eras,2,0))</f>
        <v>和昭</v>
      </c>
      <c r="I36" s="28" t="str">
        <f>IF(I35=100,VLOOKUP(100,japnum,2,0),CONCATENATE(IF(MOD(I35,10)=0,"",VLOOKUP(MOD(I35,10),japnum,2,0)),IF(I35&gt;19,CONCATENATE(VLOOKUP(10,japnum,2,0),VLOOKUP(INT(I35/10),japnum,2,0)),""),IF(AND(I35&gt;9,I35&lt;20),VLOOKUP(10,japnum,2,0),"")))</f>
        <v>三十</v>
      </c>
      <c r="J36" s="28" t="str">
        <f>IF(I36="","",CONCATENATE("年",I36,H36))</f>
        <v>年三十和昭</v>
      </c>
      <c r="L36" s="29"/>
      <c r="M36" s="28" t="str">
        <f>IF(M35=100,VLOOKUP(100,japnum,2,0),CONCATENATE(IF(MOD(M35,10)=0,"",VLOOKUP(MOD(M35,10),japnum,2,0)),IF(M35&gt;19,CONCATENATE(VLOOKUP(10,japnum,2,0),VLOOKUP(INT(M35/10),japnum,2,0)),""),IF(AND(M35&gt;9,M35&lt;20),VLOOKUP(10,japnum,2,0),"")))</f>
        <v>三十</v>
      </c>
      <c r="N36" s="28" t="str">
        <f>CONCATENATE("年",M36,H36)</f>
        <v>年三十和昭</v>
      </c>
      <c r="P36" s="30"/>
      <c r="Q36" s="31"/>
    </row>
    <row r="37" spans="2:18" ht="32" customHeight="1" x14ac:dyDescent="0.2">
      <c r="B37" s="32"/>
      <c r="C37" s="32"/>
      <c r="E37" s="11">
        <v>1</v>
      </c>
      <c r="F37" s="11" t="s">
        <v>30</v>
      </c>
      <c r="G37" s="11" t="s">
        <v>37</v>
      </c>
      <c r="H37" s="11" t="s">
        <v>10</v>
      </c>
      <c r="I37" s="11">
        <v>14</v>
      </c>
      <c r="J37" s="11">
        <f>IF(OR(H37="",I37=""),"",VLOOKUP(H37,eras,3,0)+I37-1)</f>
        <v>1939</v>
      </c>
      <c r="K37" s="11" t="s">
        <v>60</v>
      </c>
      <c r="M37" s="11">
        <v>14</v>
      </c>
      <c r="N37" s="11">
        <f>IF(OR(H37="",M37=""),"",VLOOKUP(H37,eras,3,0)+M37-1)</f>
        <v>1939</v>
      </c>
      <c r="P37" s="17" t="s">
        <v>83</v>
      </c>
      <c r="Q37" s="15">
        <v>43000</v>
      </c>
    </row>
    <row r="38" spans="2:18" s="27" customFormat="1" ht="32" customHeight="1" x14ac:dyDescent="0.2">
      <c r="B38" s="32"/>
      <c r="C38" s="32"/>
      <c r="E38" s="28" t="str">
        <f>IF(E37=100,VLOOKUP(100,japnum,2,0),CONCATENATE(IF(MOD(E37,10)=0,"",VLOOKUP(MOD(E37,10),japnum,2,0)),IF(E37&gt;19,CONCATENATE(VLOOKUP(10,japnum,2,0),VLOOKUP(INT(E37/10),japnum,2,0)),""),IF(AND(E37&gt;9,E37&lt;20),VLOOKUP(10,japnum,2,0),"")))</f>
        <v>一</v>
      </c>
      <c r="F38" s="28" t="str">
        <f>IF(F37="","",VLOOKUP(F37,units,2,0))</f>
        <v>銭</v>
      </c>
      <c r="G38" s="28"/>
      <c r="H38" s="28" t="str">
        <f>IF(H37="","",VLOOKUP(H37,eras,2,0))</f>
        <v>和昭</v>
      </c>
      <c r="I38" s="28" t="str">
        <f>IF(I37=100,VLOOKUP(100,japnum,2,0),CONCATENATE(IF(MOD(I37,10)=0,"",VLOOKUP(MOD(I37,10),japnum,2,0)),IF(I37&gt;19,CONCATENATE(VLOOKUP(10,japnum,2,0),VLOOKUP(INT(I37/10),japnum,2,0)),""),IF(AND(I37&gt;9,I37&lt;20),VLOOKUP(10,japnum,2,0),"")))</f>
        <v>四十</v>
      </c>
      <c r="J38" s="28" t="str">
        <f>IF(I38="","",CONCATENATE("年",I38,H38))</f>
        <v>年四十和昭</v>
      </c>
      <c r="L38" s="29"/>
      <c r="M38" s="28" t="str">
        <f>IF(M37=100,VLOOKUP(100,japnum,2,0),CONCATENATE(IF(MOD(M37,10)=0,"",VLOOKUP(MOD(M37,10),japnum,2,0)),IF(M37&gt;19,CONCATENATE(VLOOKUP(10,japnum,2,0),VLOOKUP(INT(M37/10),japnum,2,0)),""),IF(AND(M37&gt;9,M37&lt;20),VLOOKUP(10,japnum,2,0),"")))</f>
        <v>四十</v>
      </c>
      <c r="N38" s="28" t="str">
        <f>CONCATENATE("年",M38,H38)</f>
        <v>年四十和昭</v>
      </c>
      <c r="P38" s="30"/>
      <c r="Q38" s="31"/>
    </row>
    <row r="39" spans="2:18" ht="32" customHeight="1" x14ac:dyDescent="0.2">
      <c r="B39" s="32"/>
      <c r="C39" s="32"/>
      <c r="E39" s="11">
        <v>1</v>
      </c>
      <c r="F39" s="11" t="s">
        <v>30</v>
      </c>
      <c r="G39" s="11" t="s">
        <v>41</v>
      </c>
      <c r="H39" s="11" t="s">
        <v>10</v>
      </c>
      <c r="I39" s="11">
        <v>17</v>
      </c>
      <c r="J39" s="11">
        <f>IF(OR(H39="",I39=""),"",VLOOKUP(H39,eras,3,0)+I39-1)</f>
        <v>1942</v>
      </c>
      <c r="K39" s="11" t="s">
        <v>62</v>
      </c>
      <c r="M39" s="11">
        <v>16</v>
      </c>
      <c r="N39" s="11">
        <f>IF(OR(H39="",M39=""),"",VLOOKUP(H39,eras,3,0)+M39-1)</f>
        <v>1941</v>
      </c>
      <c r="P39" s="17" t="s">
        <v>83</v>
      </c>
      <c r="Q39" s="15">
        <v>43000</v>
      </c>
    </row>
    <row r="40" spans="2:18" s="27" customFormat="1" ht="32" customHeight="1" x14ac:dyDescent="0.2">
      <c r="B40" s="32"/>
      <c r="C40" s="32"/>
      <c r="E40" s="28" t="str">
        <f>IF(E39=100,VLOOKUP(100,japnum,2,0),CONCATENATE(IF(MOD(E39,10)=0,"",VLOOKUP(MOD(E39,10),japnum,2,0)),IF(E39&gt;19,CONCATENATE(VLOOKUP(10,japnum,2,0),VLOOKUP(INT(E39/10),japnum,2,0)),""),IF(AND(E39&gt;9,E39&lt;20),VLOOKUP(10,japnum,2,0),"")))</f>
        <v>一</v>
      </c>
      <c r="F40" s="28" t="str">
        <f>IF(F39="","",VLOOKUP(F39,units,2,0))</f>
        <v>銭</v>
      </c>
      <c r="G40" s="28"/>
      <c r="H40" s="28" t="str">
        <f>IF(H39="","",VLOOKUP(H39,eras,2,0))</f>
        <v>和昭</v>
      </c>
      <c r="I40" s="28" t="str">
        <f>IF(I39=100,VLOOKUP(100,japnum,2,0),CONCATENATE(IF(MOD(I39,10)=0,"",VLOOKUP(MOD(I39,10),japnum,2,0)),IF(I39&gt;19,CONCATENATE(VLOOKUP(10,japnum,2,0),VLOOKUP(INT(I39/10),japnum,2,0)),""),IF(AND(I39&gt;9,I39&lt;20),VLOOKUP(10,japnum,2,0),"")))</f>
        <v>七十</v>
      </c>
      <c r="J40" s="28" t="str">
        <f>IF(I40="","",CONCATENATE("年",I40,H40))</f>
        <v>年七十和昭</v>
      </c>
      <c r="L40" s="29"/>
      <c r="M40" s="28" t="str">
        <f>IF(M39=100,VLOOKUP(100,japnum,2,0),CONCATENATE(IF(MOD(M39,10)=0,"",VLOOKUP(MOD(M39,10),japnum,2,0)),IF(M39&gt;19,CONCATENATE(VLOOKUP(10,japnum,2,0),VLOOKUP(INT(M39/10),japnum,2,0)),""),IF(AND(M39&gt;9,M39&lt;20),VLOOKUP(10,japnum,2,0),"")))</f>
        <v>六十</v>
      </c>
      <c r="N40" s="28" t="str">
        <f>CONCATENATE("年",M40,H40)</f>
        <v>年六十和昭</v>
      </c>
      <c r="P40" s="30"/>
      <c r="Q40" s="31"/>
    </row>
    <row r="41" spans="2:18" ht="32" customHeight="1" x14ac:dyDescent="0.2">
      <c r="B41" s="32"/>
      <c r="C41" s="32"/>
      <c r="E41" s="11">
        <v>5</v>
      </c>
      <c r="F41" s="11" t="s">
        <v>30</v>
      </c>
      <c r="G41" s="11" t="s">
        <v>42</v>
      </c>
      <c r="H41" s="11" t="s">
        <v>10</v>
      </c>
      <c r="I41" s="11">
        <v>17</v>
      </c>
      <c r="J41" s="11">
        <f>IF(OR(H41="",I41=""),"",VLOOKUP(H41,eras,3,0)+I41-1)</f>
        <v>1942</v>
      </c>
      <c r="K41" s="11" t="s">
        <v>62</v>
      </c>
      <c r="M41" s="11">
        <v>18</v>
      </c>
      <c r="N41" s="11">
        <f>IF(OR(H41="",M41=""),"",VLOOKUP(H41,eras,3,0)+M41-1)</f>
        <v>1943</v>
      </c>
      <c r="P41" s="17" t="s">
        <v>83</v>
      </c>
      <c r="Q41" s="15">
        <v>43000</v>
      </c>
    </row>
    <row r="42" spans="2:18" s="27" customFormat="1" ht="32" customHeight="1" x14ac:dyDescent="0.2">
      <c r="B42" s="32"/>
      <c r="C42" s="32"/>
      <c r="E42" s="28" t="str">
        <f>IF(E41=100,VLOOKUP(100,japnum,2,0),CONCATENATE(IF(MOD(E41,10)=0,"",VLOOKUP(MOD(E41,10),japnum,2,0)),IF(E41&gt;19,CONCATENATE(VLOOKUP(10,japnum,2,0),VLOOKUP(INT(E41/10),japnum,2,0)),""),IF(AND(E41&gt;9,E41&lt;20),VLOOKUP(10,japnum,2,0),"")))</f>
        <v>五</v>
      </c>
      <c r="F42" s="28" t="str">
        <f>IF(F41="","",VLOOKUP(F41,units,2,0))</f>
        <v>銭</v>
      </c>
      <c r="G42" s="28"/>
      <c r="H42" s="28" t="str">
        <f>IF(H41="","",VLOOKUP(H41,eras,2,0))</f>
        <v>和昭</v>
      </c>
      <c r="I42" s="28" t="str">
        <f>IF(I41=100,VLOOKUP(100,japnum,2,0),CONCATENATE(IF(MOD(I41,10)=0,"",VLOOKUP(MOD(I41,10),japnum,2,0)),IF(I41&gt;19,CONCATENATE(VLOOKUP(10,japnum,2,0),VLOOKUP(INT(I41/10),japnum,2,0)),""),IF(AND(I41&gt;9,I41&lt;20),VLOOKUP(10,japnum,2,0),"")))</f>
        <v>七十</v>
      </c>
      <c r="J42" s="28" t="str">
        <f>IF(I42="","",CONCATENATE("年",I42,H42))</f>
        <v>年七十和昭</v>
      </c>
      <c r="L42" s="29"/>
      <c r="M42" s="28" t="str">
        <f>IF(M41=100,VLOOKUP(100,japnum,2,0),CONCATENATE(IF(MOD(M41,10)=0,"",VLOOKUP(MOD(M41,10),japnum,2,0)),IF(M41&gt;19,CONCATENATE(VLOOKUP(10,japnum,2,0),VLOOKUP(INT(M41/10),japnum,2,0)),""),IF(AND(M41&gt;9,M41&lt;20),VLOOKUP(10,japnum,2,0),"")))</f>
        <v>八十</v>
      </c>
      <c r="N42" s="28" t="str">
        <f>CONCATENATE("年",M42,H42)</f>
        <v>年八十和昭</v>
      </c>
      <c r="P42" s="30"/>
      <c r="Q42" s="31"/>
    </row>
    <row r="43" spans="2:18" s="13" customFormat="1" ht="32" customHeight="1" thickBot="1" x14ac:dyDescent="0.25">
      <c r="B43" s="12" t="s">
        <v>50</v>
      </c>
      <c r="C43" s="12" t="s">
        <v>0</v>
      </c>
      <c r="D43" s="12"/>
      <c r="E43" s="12" t="s">
        <v>28</v>
      </c>
      <c r="F43" s="12" t="s">
        <v>1</v>
      </c>
      <c r="G43" s="12" t="s">
        <v>36</v>
      </c>
      <c r="H43" s="12" t="s">
        <v>2</v>
      </c>
      <c r="I43" s="12" t="s">
        <v>54</v>
      </c>
      <c r="J43" s="12" t="s">
        <v>55</v>
      </c>
      <c r="K43" s="12" t="s">
        <v>57</v>
      </c>
      <c r="L43" s="25"/>
      <c r="M43" s="12" t="s">
        <v>38</v>
      </c>
      <c r="N43" s="12" t="s">
        <v>56</v>
      </c>
      <c r="O43" s="12"/>
      <c r="P43" s="16" t="s">
        <v>80</v>
      </c>
      <c r="Q43" s="14" t="s">
        <v>81</v>
      </c>
      <c r="R43" s="12" t="s">
        <v>82</v>
      </c>
    </row>
    <row r="44" spans="2:18" ht="32" customHeight="1" thickTop="1" x14ac:dyDescent="0.2">
      <c r="B44" s="32"/>
      <c r="C44" s="32"/>
      <c r="E44" s="11">
        <v>10</v>
      </c>
      <c r="F44" s="11" t="s">
        <v>30</v>
      </c>
      <c r="G44" s="11" t="s">
        <v>39</v>
      </c>
      <c r="H44" s="11" t="s">
        <v>10</v>
      </c>
      <c r="I44" s="11">
        <v>18</v>
      </c>
      <c r="J44" s="11">
        <f>IF(OR(H44="",I44=""),"",VLOOKUP(H44,eras,3,0)+I44-1)</f>
        <v>1943</v>
      </c>
      <c r="K44" s="11" t="s">
        <v>62</v>
      </c>
      <c r="M44" s="11">
        <v>16</v>
      </c>
      <c r="N44" s="11">
        <f>IF(OR(H44="",M44=""),"",VLOOKUP(H44,eras,3,0)+M44-1)</f>
        <v>1941</v>
      </c>
      <c r="P44" s="17" t="s">
        <v>83</v>
      </c>
      <c r="Q44" s="15">
        <v>43000</v>
      </c>
    </row>
    <row r="45" spans="2:18" s="27" customFormat="1" ht="32" customHeight="1" x14ac:dyDescent="0.2">
      <c r="B45" s="32"/>
      <c r="C45" s="32"/>
      <c r="E45" s="28" t="str">
        <f>IF(E44=100,VLOOKUP(100,japnum,2,0),CONCATENATE(IF(MOD(E44,10)=0,"",VLOOKUP(MOD(E44,10),japnum,2,0)),IF(E44&gt;19,CONCATENATE(VLOOKUP(10,japnum,2,0),VLOOKUP(INT(E44/10),japnum,2,0)),""),IF(AND(E44&gt;9,E44&lt;20),VLOOKUP(10,japnum,2,0),"")))</f>
        <v>十</v>
      </c>
      <c r="F45" s="28" t="str">
        <f>IF(F44="","",VLOOKUP(F44,units,2,0))</f>
        <v>銭</v>
      </c>
      <c r="G45" s="28"/>
      <c r="H45" s="28" t="str">
        <f>IF(H44="","",VLOOKUP(H44,eras,2,0))</f>
        <v>和昭</v>
      </c>
      <c r="I45" s="28" t="str">
        <f>IF(I44=100,VLOOKUP(100,japnum,2,0),CONCATENATE(IF(MOD(I44,10)=0,"",VLOOKUP(MOD(I44,10),japnum,2,0)),IF(I44&gt;19,CONCATENATE(VLOOKUP(10,japnum,2,0),VLOOKUP(INT(I44/10),japnum,2,0)),""),IF(AND(I44&gt;9,I44&lt;20),VLOOKUP(10,japnum,2,0),"")))</f>
        <v>八十</v>
      </c>
      <c r="J45" s="28" t="str">
        <f>IF(I45="","",CONCATENATE("年",I45,H45))</f>
        <v>年八十和昭</v>
      </c>
      <c r="L45" s="29"/>
      <c r="M45" s="28" t="str">
        <f>IF(M44=100,VLOOKUP(100,japnum,2,0),CONCATENATE(IF(MOD(M44,10)=0,"",VLOOKUP(MOD(M44,10),japnum,2,0)),IF(M44&gt;19,CONCATENATE(VLOOKUP(10,japnum,2,0),VLOOKUP(INT(M44/10),japnum,2,0)),""),IF(AND(M44&gt;9,M44&lt;20),VLOOKUP(10,japnum,2,0),"")))</f>
        <v>六十</v>
      </c>
      <c r="N45" s="28" t="str">
        <f>CONCATENATE("年",M45,H45)</f>
        <v>年六十和昭</v>
      </c>
      <c r="P45" s="30"/>
      <c r="Q45" s="31"/>
    </row>
    <row r="46" spans="2:18" ht="32" customHeight="1" x14ac:dyDescent="0.2">
      <c r="B46" s="32"/>
      <c r="C46" s="32"/>
      <c r="E46" s="11">
        <v>1</v>
      </c>
      <c r="F46" s="11" t="s">
        <v>30</v>
      </c>
      <c r="G46" s="11" t="s">
        <v>47</v>
      </c>
      <c r="H46" s="11" t="s">
        <v>10</v>
      </c>
      <c r="I46" s="11">
        <v>19</v>
      </c>
      <c r="J46" s="11">
        <f>IF(OR(H46="",I46=""),"",VLOOKUP(H46,eras,3,0)+I46-1)</f>
        <v>1944</v>
      </c>
      <c r="K46" s="11" t="s">
        <v>61</v>
      </c>
      <c r="M46" s="11">
        <v>19</v>
      </c>
      <c r="N46" s="11">
        <f>IF(OR(H46="",M46=""),"",VLOOKUP(H46,eras,3,0)+M46-1)</f>
        <v>1944</v>
      </c>
      <c r="P46" s="17" t="s">
        <v>83</v>
      </c>
      <c r="Q46" s="15">
        <v>43000</v>
      </c>
    </row>
    <row r="47" spans="2:18" s="27" customFormat="1" ht="32" customHeight="1" x14ac:dyDescent="0.2">
      <c r="B47" s="32"/>
      <c r="C47" s="32"/>
      <c r="E47" s="28" t="str">
        <f>IF(E46=100,VLOOKUP(100,japnum,2,0),CONCATENATE(IF(MOD(E46,10)=0,"",VLOOKUP(MOD(E46,10),japnum,2,0)),IF(E46&gt;19,CONCATENATE(VLOOKUP(10,japnum,2,0),VLOOKUP(INT(E46/10),japnum,2,0)),""),IF(AND(E46&gt;9,E46&lt;20),VLOOKUP(10,japnum,2,0),"")))</f>
        <v>一</v>
      </c>
      <c r="F47" s="28" t="str">
        <f>IF(F46="","",VLOOKUP(F46,units,2,0))</f>
        <v>銭</v>
      </c>
      <c r="G47" s="28"/>
      <c r="H47" s="28" t="str">
        <f>IF(H46="","",VLOOKUP(H46,eras,2,0))</f>
        <v>和昭</v>
      </c>
      <c r="I47" s="28" t="str">
        <f>IF(I46=100,VLOOKUP(100,japnum,2,0),CONCATENATE(IF(MOD(I46,10)=0,"",VLOOKUP(MOD(I46,10),japnum,2,0)),IF(I46&gt;19,CONCATENATE(VLOOKUP(10,japnum,2,0),VLOOKUP(INT(I46/10),japnum,2,0)),""),IF(AND(I46&gt;9,I46&lt;20),VLOOKUP(10,japnum,2,0),"")))</f>
        <v>九十</v>
      </c>
      <c r="J47" s="28" t="str">
        <f>IF(I47="","",CONCATENATE("年",I47,H47))</f>
        <v>年九十和昭</v>
      </c>
      <c r="L47" s="29"/>
      <c r="M47" s="28" t="str">
        <f>IF(M46=100,VLOOKUP(100,japnum,2,0),CONCATENATE(IF(MOD(M46,10)=0,"",VLOOKUP(MOD(M46,10),japnum,2,0)),IF(M46&gt;19,CONCATENATE(VLOOKUP(10,japnum,2,0),VLOOKUP(INT(M46/10),japnum,2,0)),""),IF(AND(M46&gt;9,M46&lt;20),VLOOKUP(10,japnum,2,0),"")))</f>
        <v>九十</v>
      </c>
      <c r="N47" s="28" t="str">
        <f>CONCATENATE("年",M47,H47)</f>
        <v>年九十和昭</v>
      </c>
      <c r="P47" s="30"/>
      <c r="Q47" s="31"/>
    </row>
    <row r="48" spans="2:18" ht="32" customHeight="1" x14ac:dyDescent="0.2">
      <c r="B48" s="32"/>
      <c r="C48" s="32"/>
      <c r="E48" s="11">
        <v>10</v>
      </c>
      <c r="F48" s="11" t="s">
        <v>30</v>
      </c>
      <c r="G48" s="11" t="s">
        <v>45</v>
      </c>
      <c r="H48" s="11" t="s">
        <v>10</v>
      </c>
      <c r="I48" s="11">
        <v>19</v>
      </c>
      <c r="J48" s="11">
        <f>IF(OR(H48="",I48=""),"",VLOOKUP(H48,eras,3,0)+I48-1)</f>
        <v>1944</v>
      </c>
      <c r="K48" s="11" t="s">
        <v>62</v>
      </c>
      <c r="M48" s="11">
        <v>19</v>
      </c>
      <c r="N48" s="11">
        <f>IF(OR(H48="",M48=""),"",VLOOKUP(H48,eras,3,0)+M48-1)</f>
        <v>1944</v>
      </c>
      <c r="P48" s="17" t="s">
        <v>83</v>
      </c>
      <c r="Q48" s="15">
        <v>43000</v>
      </c>
    </row>
    <row r="49" spans="2:17" s="27" customFormat="1" ht="32" customHeight="1" x14ac:dyDescent="0.2">
      <c r="B49" s="32"/>
      <c r="C49" s="32"/>
      <c r="E49" s="28" t="str">
        <f>IF(E48=100,VLOOKUP(100,japnum,2,0),CONCATENATE(IF(MOD(E48,10)=0,"",VLOOKUP(MOD(E48,10),japnum,2,0)),IF(E48&gt;19,CONCATENATE(VLOOKUP(10,japnum,2,0),VLOOKUP(INT(E48/10),japnum,2,0)),""),IF(AND(E48&gt;9,E48&lt;20),VLOOKUP(10,japnum,2,0),"")))</f>
        <v>十</v>
      </c>
      <c r="F49" s="28" t="str">
        <f>IF(F48="","",VLOOKUP(F48,units,2,0))</f>
        <v>銭</v>
      </c>
      <c r="G49" s="28"/>
      <c r="H49" s="28" t="str">
        <f>IF(H48="","",VLOOKUP(H48,eras,2,0))</f>
        <v>和昭</v>
      </c>
      <c r="I49" s="28" t="str">
        <f>IF(I48=100,VLOOKUP(100,japnum,2,0),CONCATENATE(IF(MOD(I48,10)=0,"",VLOOKUP(MOD(I48,10),japnum,2,0)),IF(I48&gt;19,CONCATENATE(VLOOKUP(10,japnum,2,0),VLOOKUP(INT(I48/10),japnum,2,0)),""),IF(AND(I48&gt;9,I48&lt;20),VLOOKUP(10,japnum,2,0),"")))</f>
        <v>九十</v>
      </c>
      <c r="J49" s="28" t="str">
        <f>IF(I49="","",CONCATENATE("年",I49,H49))</f>
        <v>年九十和昭</v>
      </c>
      <c r="L49" s="29"/>
      <c r="M49" s="28" t="str">
        <f>IF(M48=100,VLOOKUP(100,japnum,2,0),CONCATENATE(IF(MOD(M48,10)=0,"",VLOOKUP(MOD(M48,10),japnum,2,0)),IF(M48&gt;19,CONCATENATE(VLOOKUP(10,japnum,2,0),VLOOKUP(INT(M48/10),japnum,2,0)),""),IF(AND(M48&gt;9,M48&lt;20),VLOOKUP(10,japnum,2,0),"")))</f>
        <v>九十</v>
      </c>
      <c r="N49" s="28" t="str">
        <f>CONCATENATE("年",M49,H49)</f>
        <v>年九十和昭</v>
      </c>
      <c r="P49" s="30"/>
      <c r="Q49" s="31"/>
    </row>
    <row r="50" spans="2:17" ht="32" customHeight="1" x14ac:dyDescent="0.2">
      <c r="B50" s="32"/>
      <c r="C50" s="32"/>
      <c r="E50" s="11">
        <v>5</v>
      </c>
      <c r="F50" s="11" t="s">
        <v>30</v>
      </c>
      <c r="G50" s="11" t="s">
        <v>46</v>
      </c>
      <c r="H50" s="11" t="s">
        <v>10</v>
      </c>
      <c r="I50" s="11">
        <v>21</v>
      </c>
      <c r="J50" s="11">
        <f>IF(OR(H50="",I50=""),"",VLOOKUP(H50,eras,3,0)+I50-1)</f>
        <v>1946</v>
      </c>
      <c r="K50" s="11" t="s">
        <v>59</v>
      </c>
      <c r="M50" s="11">
        <v>21</v>
      </c>
      <c r="N50" s="11">
        <f>IF(OR(H50="",M50=""),"",VLOOKUP(H50,eras,3,0)+M50-1)</f>
        <v>1946</v>
      </c>
      <c r="P50" s="17" t="s">
        <v>83</v>
      </c>
      <c r="Q50" s="15">
        <v>43000</v>
      </c>
    </row>
    <row r="51" spans="2:17" s="27" customFormat="1" ht="32" customHeight="1" x14ac:dyDescent="0.2">
      <c r="B51" s="32"/>
      <c r="C51" s="32"/>
      <c r="E51" s="28" t="str">
        <f>IF(E50=100,VLOOKUP(100,japnum,2,0),CONCATENATE(IF(MOD(E50,10)=0,"",VLOOKUP(MOD(E50,10),japnum,2,0)),IF(E50&gt;19,CONCATENATE(VLOOKUP(10,japnum,2,0),VLOOKUP(INT(E50/10),japnum,2,0)),""),IF(AND(E50&gt;9,E50&lt;20),VLOOKUP(10,japnum,2,0),"")))</f>
        <v>五</v>
      </c>
      <c r="F51" s="28" t="str">
        <f>IF(F50="","",VLOOKUP(F50,units,2,0))</f>
        <v>銭</v>
      </c>
      <c r="G51" s="28"/>
      <c r="H51" s="28" t="str">
        <f>IF(H50="","",VLOOKUP(H50,eras,2,0))</f>
        <v>和昭</v>
      </c>
      <c r="I51" s="28" t="str">
        <f>IF(I50=100,VLOOKUP(100,japnum,2,0),CONCATENATE(IF(MOD(I50,10)=0,"",VLOOKUP(MOD(I50,10),japnum,2,0)),IF(I50&gt;19,CONCATENATE(VLOOKUP(10,japnum,2,0),VLOOKUP(INT(I50/10),japnum,2,0)),""),IF(AND(I50&gt;9,I50&lt;20),VLOOKUP(10,japnum,2,0),"")))</f>
        <v>一十二</v>
      </c>
      <c r="J51" s="28" t="str">
        <f>IF(I51="","",CONCATENATE("年",I51,H51))</f>
        <v>年一十二和昭</v>
      </c>
      <c r="L51" s="29"/>
      <c r="M51" s="28" t="str">
        <f>IF(M50=100,VLOOKUP(100,japnum,2,0),CONCATENATE(IF(MOD(M50,10)=0,"",VLOOKUP(MOD(M50,10),japnum,2,0)),IF(M50&gt;19,CONCATENATE(VLOOKUP(10,japnum,2,0),VLOOKUP(INT(M50/10),japnum,2,0)),""),IF(AND(M50&gt;9,M50&lt;20),VLOOKUP(10,japnum,2,0),"")))</f>
        <v>一十二</v>
      </c>
      <c r="N51" s="28" t="str">
        <f>CONCATENATE("年",M51,H51)</f>
        <v>年一十二和昭</v>
      </c>
      <c r="P51" s="30"/>
      <c r="Q51" s="31"/>
    </row>
    <row r="52" spans="2:17" ht="32" customHeight="1" x14ac:dyDescent="0.2">
      <c r="B52" s="32"/>
      <c r="C52" s="32"/>
      <c r="E52" s="11">
        <v>10</v>
      </c>
      <c r="F52" s="11" t="s">
        <v>30</v>
      </c>
      <c r="G52" s="11" t="s">
        <v>40</v>
      </c>
      <c r="H52" s="11" t="s">
        <v>10</v>
      </c>
      <c r="I52" s="11">
        <v>21</v>
      </c>
      <c r="J52" s="11">
        <f>IF(OR(H52="",I52=""),"",VLOOKUP(H52,eras,3,0)+I52-1)</f>
        <v>1946</v>
      </c>
      <c r="K52" s="11" t="s">
        <v>61</v>
      </c>
      <c r="M52" s="11">
        <v>21</v>
      </c>
      <c r="N52" s="11">
        <f>IF(OR(H52="",M52=""),"",VLOOKUP(H52,eras,3,0)+M52-1)</f>
        <v>1946</v>
      </c>
      <c r="P52" s="17" t="s">
        <v>83</v>
      </c>
      <c r="Q52" s="15">
        <v>43000</v>
      </c>
    </row>
    <row r="53" spans="2:17" s="27" customFormat="1" ht="32" customHeight="1" x14ac:dyDescent="0.2">
      <c r="B53" s="32"/>
      <c r="C53" s="32"/>
      <c r="E53" s="28" t="str">
        <f>IF(E52=100,VLOOKUP(100,japnum,2,0),CONCATENATE(IF(MOD(E52,10)=0,"",VLOOKUP(MOD(E52,10),japnum,2,0)),IF(E52&gt;19,CONCATENATE(VLOOKUP(10,japnum,2,0),VLOOKUP(INT(E52/10),japnum,2,0)),""),IF(AND(E52&gt;9,E52&lt;20),VLOOKUP(10,japnum,2,0),"")))</f>
        <v>十</v>
      </c>
      <c r="F53" s="28" t="str">
        <f>IF(F52="","",VLOOKUP(F52,units,2,0))</f>
        <v>銭</v>
      </c>
      <c r="G53" s="28"/>
      <c r="H53" s="28" t="str">
        <f>IF(H52="","",VLOOKUP(H52,eras,2,0))</f>
        <v>和昭</v>
      </c>
      <c r="I53" s="28" t="str">
        <f>IF(I52=100,VLOOKUP(100,japnum,2,0),CONCATENATE(IF(MOD(I52,10)=0,"",VLOOKUP(MOD(I52,10),japnum,2,0)),IF(I52&gt;19,CONCATENATE(VLOOKUP(10,japnum,2,0),VLOOKUP(INT(I52/10),japnum,2,0)),""),IF(AND(I52&gt;9,I52&lt;20),VLOOKUP(10,japnum,2,0),"")))</f>
        <v>一十二</v>
      </c>
      <c r="J53" s="28" t="str">
        <f>IF(I53="","",CONCATENATE("年",I53,H53))</f>
        <v>年一十二和昭</v>
      </c>
      <c r="L53" s="29"/>
      <c r="M53" s="28" t="str">
        <f>IF(M52=100,VLOOKUP(100,japnum,2,0),CONCATENATE(IF(MOD(M52,10)=0,"",VLOOKUP(MOD(M52,10),japnum,2,0)),IF(M52&gt;19,CONCATENATE(VLOOKUP(10,japnum,2,0),VLOOKUP(INT(M52/10),japnum,2,0)),""),IF(AND(M52&gt;9,M52&lt;20),VLOOKUP(10,japnum,2,0),"")))</f>
        <v>一十二</v>
      </c>
      <c r="N53" s="28" t="str">
        <f>CONCATENATE("年",M53,H53)</f>
        <v>年一十二和昭</v>
      </c>
      <c r="P53" s="30"/>
      <c r="Q53" s="31"/>
    </row>
    <row r="54" spans="2:17" ht="32" customHeight="1" x14ac:dyDescent="0.2">
      <c r="B54" s="32"/>
      <c r="C54" s="32"/>
      <c r="E54" s="11">
        <v>50</v>
      </c>
      <c r="F54" s="11" t="s">
        <v>30</v>
      </c>
      <c r="G54" s="11" t="s">
        <v>92</v>
      </c>
      <c r="H54" s="11" t="s">
        <v>10</v>
      </c>
      <c r="I54" s="11">
        <v>21</v>
      </c>
      <c r="J54" s="11">
        <f>IF(OR(H54="",I54=""),"",VLOOKUP(H54,eras,3,0)+I54-1)</f>
        <v>1946</v>
      </c>
      <c r="K54" s="11" t="s">
        <v>62</v>
      </c>
      <c r="M54" s="11">
        <v>21</v>
      </c>
      <c r="N54" s="11">
        <f>IF(OR(H54="",M54=""),"",VLOOKUP(H54,eras,3,0)+M54-1)</f>
        <v>1946</v>
      </c>
      <c r="P54" s="17" t="s">
        <v>83</v>
      </c>
      <c r="Q54" s="15">
        <v>43000</v>
      </c>
    </row>
    <row r="55" spans="2:17" s="27" customFormat="1" ht="32" customHeight="1" x14ac:dyDescent="0.2">
      <c r="B55" s="32"/>
      <c r="C55" s="32"/>
      <c r="E55" s="28" t="str">
        <f>IF(E54=100,VLOOKUP(100,japnum,2,0),CONCATENATE(IF(MOD(E54,10)=0,"",VLOOKUP(MOD(E54,10),japnum,2,0)),IF(E54&gt;19,CONCATENATE(VLOOKUP(10,japnum,2,0),VLOOKUP(INT(E54/10),japnum,2,0)),""),IF(AND(E54&gt;9,E54&lt;20),VLOOKUP(10,japnum,2,0),"")))</f>
        <v>十五</v>
      </c>
      <c r="F55" s="28" t="str">
        <f>IF(F54="","",VLOOKUP(F54,units,2,0))</f>
        <v>銭</v>
      </c>
      <c r="G55" s="28"/>
      <c r="H55" s="28" t="str">
        <f>IF(H54="","",VLOOKUP(H54,eras,2,0))</f>
        <v>和昭</v>
      </c>
      <c r="I55" s="28" t="str">
        <f>IF(I54=100,VLOOKUP(100,japnum,2,0),CONCATENATE(IF(MOD(I54,10)=0,"",VLOOKUP(MOD(I54,10),japnum,2,0)),IF(I54&gt;19,CONCATENATE(VLOOKUP(10,japnum,2,0),VLOOKUP(INT(I54/10),japnum,2,0)),""),IF(AND(I54&gt;9,I54&lt;20),VLOOKUP(10,japnum,2,0),"")))</f>
        <v>一十二</v>
      </c>
      <c r="J55" s="28" t="str">
        <f>IF(I55="","",CONCATENATE("年",I55,H55))</f>
        <v>年一十二和昭</v>
      </c>
      <c r="L55" s="29"/>
      <c r="M55" s="28" t="str">
        <f>IF(M54=100,VLOOKUP(100,japnum,2,0),CONCATENATE(IF(MOD(M54,10)=0,"",VLOOKUP(MOD(M54,10),japnum,2,0)),IF(M54&gt;19,CONCATENATE(VLOOKUP(10,japnum,2,0),VLOOKUP(INT(M54/10),japnum,2,0)),""),IF(AND(M54&gt;9,M54&lt;20),VLOOKUP(10,japnum,2,0),"")))</f>
        <v>一十二</v>
      </c>
      <c r="N55" s="28" t="str">
        <f>CONCATENATE("年",M55,H55)</f>
        <v>年一十二和昭</v>
      </c>
      <c r="P55" s="30"/>
      <c r="Q55" s="31"/>
    </row>
    <row r="56" spans="2:17" ht="32" customHeight="1" x14ac:dyDescent="0.2">
      <c r="B56" s="32"/>
      <c r="C56" s="32"/>
      <c r="E56" s="11">
        <v>50</v>
      </c>
      <c r="F56" s="11" t="s">
        <v>30</v>
      </c>
      <c r="G56" s="11" t="s">
        <v>44</v>
      </c>
      <c r="H56" s="11" t="s">
        <v>10</v>
      </c>
      <c r="I56" s="11">
        <v>23</v>
      </c>
      <c r="J56" s="11">
        <f>IF(OR(H56="",I56=""),"",VLOOKUP(H56,eras,3,0)+I56-1)</f>
        <v>1948</v>
      </c>
      <c r="K56" s="11" t="s">
        <v>61</v>
      </c>
      <c r="M56" s="11">
        <v>23</v>
      </c>
      <c r="N56" s="11">
        <f>IF(OR(H56="",M56=""),"",VLOOKUP(H56,eras,3,0)+M56-1)</f>
        <v>1948</v>
      </c>
      <c r="P56" s="17" t="s">
        <v>83</v>
      </c>
      <c r="Q56" s="15">
        <v>43000</v>
      </c>
    </row>
    <row r="57" spans="2:17" s="27" customFormat="1" ht="32" customHeight="1" x14ac:dyDescent="0.2">
      <c r="B57" s="32"/>
      <c r="C57" s="32"/>
      <c r="E57" s="28" t="str">
        <f>IF(E56=100,VLOOKUP(100,japnum,2,0),CONCATENATE(IF(MOD(E56,10)=0,"",VLOOKUP(MOD(E56,10),japnum,2,0)),IF(E56&gt;19,CONCATENATE(VLOOKUP(10,japnum,2,0),VLOOKUP(INT(E56/10),japnum,2,0)),""),IF(AND(E56&gt;9,E56&lt;20),VLOOKUP(10,japnum,2,0),"")))</f>
        <v>十五</v>
      </c>
      <c r="F57" s="28" t="str">
        <f>IF(F56="","",VLOOKUP(F56,units,2,0))</f>
        <v>銭</v>
      </c>
      <c r="G57" s="28"/>
      <c r="H57" s="28" t="str">
        <f>IF(H56="","",VLOOKUP(H56,eras,2,0))</f>
        <v>和昭</v>
      </c>
      <c r="I57" s="28" t="str">
        <f>IF(I56=100,VLOOKUP(100,japnum,2,0),CONCATENATE(IF(MOD(I56,10)=0,"",VLOOKUP(MOD(I56,10),japnum,2,0)),IF(I56&gt;19,CONCATENATE(VLOOKUP(10,japnum,2,0),VLOOKUP(INT(I56/10),japnum,2,0)),""),IF(AND(I56&gt;9,I56&lt;20),VLOOKUP(10,japnum,2,0),"")))</f>
        <v>三十二</v>
      </c>
      <c r="J57" s="28" t="str">
        <f>IF(I57="","",CONCATENATE("年",I57,H57))</f>
        <v>年三十二和昭</v>
      </c>
      <c r="L57" s="29"/>
      <c r="M57" s="28" t="str">
        <f>IF(M56=100,VLOOKUP(100,japnum,2,0),CONCATENATE(IF(MOD(M56,10)=0,"",VLOOKUP(MOD(M56,10),japnum,2,0)),IF(M56&gt;19,CONCATENATE(VLOOKUP(10,japnum,2,0),VLOOKUP(INT(M56/10),japnum,2,0)),""),IF(AND(M56&gt;9,M56&lt;20),VLOOKUP(10,japnum,2,0),"")))</f>
        <v>三十二</v>
      </c>
      <c r="N57" s="28" t="str">
        <f>CONCATENATE("年",M57,H57)</f>
        <v>年三十二和昭</v>
      </c>
      <c r="P57" s="30"/>
      <c r="Q57" s="31"/>
    </row>
    <row r="58" spans="2:17" ht="32" customHeight="1" x14ac:dyDescent="0.2">
      <c r="B58" s="32"/>
      <c r="C58" s="32"/>
      <c r="E58" s="11">
        <v>1</v>
      </c>
      <c r="F58" s="11" t="s">
        <v>5</v>
      </c>
      <c r="G58" s="11" t="s">
        <v>49</v>
      </c>
      <c r="H58" s="11" t="s">
        <v>6</v>
      </c>
      <c r="I58" s="11">
        <v>25</v>
      </c>
      <c r="J58" s="11">
        <f>IF(OR(H58="",I58=""),"",VLOOKUP(H58,eras,3,0)+I58-1)</f>
        <v>1950</v>
      </c>
      <c r="K58" s="11" t="s">
        <v>62</v>
      </c>
      <c r="M58" s="11">
        <v>23</v>
      </c>
      <c r="N58" s="11">
        <f>IF(OR(H58="",M58=""),"",VLOOKUP(H58,eras,3,0)+M58-1)</f>
        <v>1948</v>
      </c>
      <c r="P58" s="17" t="s">
        <v>83</v>
      </c>
      <c r="Q58" s="15">
        <v>43000</v>
      </c>
    </row>
    <row r="59" spans="2:17" s="27" customFormat="1" ht="32" customHeight="1" x14ac:dyDescent="0.2">
      <c r="B59" s="32"/>
      <c r="C59" s="32"/>
      <c r="E59" s="28" t="str">
        <f>IF(E58=100,VLOOKUP(100,japnum,2,0),CONCATENATE(IF(MOD(E58,10)=0,"",VLOOKUP(MOD(E58,10),japnum,2,0)),IF(E58&gt;19,CONCATENATE(VLOOKUP(10,japnum,2,0),VLOOKUP(INT(E58/10),japnum,2,0)),""),IF(AND(E58&gt;9,E58&lt;20),VLOOKUP(10,japnum,2,0),"")))</f>
        <v>一</v>
      </c>
      <c r="F59" s="28" t="str">
        <f>IF(F58="","",VLOOKUP(F58,units,2,0))</f>
        <v>円</v>
      </c>
      <c r="G59" s="28"/>
      <c r="H59" s="28" t="str">
        <f>IF(H58="","",VLOOKUP(H58,eras,2,0))</f>
        <v>和昭</v>
      </c>
      <c r="I59" s="28" t="str">
        <f>IF(I58=100,VLOOKUP(100,japnum,2,0),CONCATENATE(IF(MOD(I58,10)=0,"",VLOOKUP(MOD(I58,10),japnum,2,0)),IF(I58&gt;19,CONCATENATE(VLOOKUP(10,japnum,2,0),VLOOKUP(INT(I58/10),japnum,2,0)),""),IF(AND(I58&gt;9,I58&lt;20),VLOOKUP(10,japnum,2,0),"")))</f>
        <v>五十二</v>
      </c>
      <c r="J59" s="28" t="str">
        <f>IF(I59="","",CONCATENATE("年",I59,H59))</f>
        <v>年五十二和昭</v>
      </c>
      <c r="L59" s="29"/>
      <c r="M59" s="28" t="str">
        <f>IF(M58=100,VLOOKUP(100,japnum,2,0),CONCATENATE(IF(MOD(M58,10)=0,"",VLOOKUP(MOD(M58,10),japnum,2,0)),IF(M58&gt;19,CONCATENATE(VLOOKUP(10,japnum,2,0),VLOOKUP(INT(M58/10),japnum,2,0)),""),IF(AND(M58&gt;9,M58&lt;20),VLOOKUP(10,japnum,2,0),"")))</f>
        <v>三十二</v>
      </c>
      <c r="N59" s="28" t="str">
        <f>CONCATENATE("年",M59,H59)</f>
        <v>年三十二和昭</v>
      </c>
      <c r="P59" s="30"/>
      <c r="Q59" s="31"/>
    </row>
    <row r="60" spans="2:17" ht="32" customHeight="1" x14ac:dyDescent="0.2">
      <c r="B60" s="32"/>
      <c r="C60" s="32"/>
      <c r="E60" s="11">
        <v>100</v>
      </c>
      <c r="F60" s="11" t="s">
        <v>5</v>
      </c>
      <c r="G60" s="11" t="s">
        <v>51</v>
      </c>
      <c r="H60" s="11" t="s">
        <v>6</v>
      </c>
      <c r="I60" s="11">
        <v>33</v>
      </c>
      <c r="J60" s="11">
        <f>IF(OR(H60="",I60=""),"",VLOOKUP(H60,eras,3,0)+I60-1)</f>
        <v>1958</v>
      </c>
      <c r="K60" s="11" t="s">
        <v>63</v>
      </c>
      <c r="M60" s="11">
        <v>33</v>
      </c>
      <c r="N60" s="11">
        <f>IF(OR(H60="",M60=""),"",VLOOKUP(H60,eras,3,0)+M60-1)</f>
        <v>1958</v>
      </c>
      <c r="P60" s="17">
        <v>10</v>
      </c>
      <c r="Q60" s="15">
        <v>42999</v>
      </c>
    </row>
    <row r="61" spans="2:17" s="27" customFormat="1" ht="32" customHeight="1" x14ac:dyDescent="0.2">
      <c r="B61" s="32"/>
      <c r="C61" s="32"/>
      <c r="E61" s="28" t="str">
        <f>IF(E60=100,VLOOKUP(100,japnum,2,0),CONCATENATE(IF(MOD(E60,10)=0,"",VLOOKUP(MOD(E60,10),japnum,2,0)),IF(E60&gt;19,CONCATENATE(VLOOKUP(10,japnum,2,0),VLOOKUP(INT(E60/10),japnum,2,0)),""),IF(AND(E60&gt;9,E60&lt;20),VLOOKUP(10,japnum,2,0),"")))</f>
        <v>百</v>
      </c>
      <c r="F61" s="28" t="str">
        <f>IF(F60="","",VLOOKUP(F60,units,2,0))</f>
        <v>円</v>
      </c>
      <c r="G61" s="28"/>
      <c r="H61" s="28" t="str">
        <f>IF(H60="","",VLOOKUP(H60,eras,2,0))</f>
        <v>和昭</v>
      </c>
      <c r="I61" s="28" t="str">
        <f>IF(I60=100,VLOOKUP(100,japnum,2,0),CONCATENATE(IF(MOD(I60,10)=0,"",VLOOKUP(MOD(I60,10),japnum,2,0)),IF(I60&gt;19,CONCATENATE(VLOOKUP(10,japnum,2,0),VLOOKUP(INT(I60/10),japnum,2,0)),""),IF(AND(I60&gt;9,I60&lt;20),VLOOKUP(10,japnum,2,0),"")))</f>
        <v>三十三</v>
      </c>
      <c r="J61" s="28" t="str">
        <f>IF(I61="","",CONCATENATE("年",I61,H61))</f>
        <v>年三十三和昭</v>
      </c>
      <c r="L61" s="29"/>
      <c r="M61" s="28" t="str">
        <f>IF(M60=100,VLOOKUP(100,japnum,2,0),CONCATENATE(IF(MOD(M60,10)=0,"",VLOOKUP(MOD(M60,10),japnum,2,0)),IF(M60&gt;19,CONCATENATE(VLOOKUP(10,japnum,2,0),VLOOKUP(INT(M60/10),japnum,2,0)),""),IF(AND(M60&gt;9,M60&lt;20),VLOOKUP(10,japnum,2,0),"")))</f>
        <v>三十三</v>
      </c>
      <c r="N61" s="28" t="str">
        <f>CONCATENATE("年",M61,H61)</f>
        <v>年三十三和昭</v>
      </c>
      <c r="P61" s="30"/>
      <c r="Q61" s="31"/>
    </row>
    <row r="62" spans="2:17" ht="32" customHeight="1" x14ac:dyDescent="0.2">
      <c r="B62" s="32"/>
      <c r="C62" s="32"/>
      <c r="E62" s="11">
        <v>100</v>
      </c>
      <c r="F62" s="11" t="s">
        <v>5</v>
      </c>
      <c r="G62" s="11" t="s">
        <v>39</v>
      </c>
      <c r="H62" s="11" t="s">
        <v>11</v>
      </c>
      <c r="I62" s="11">
        <v>25</v>
      </c>
      <c r="J62" s="11">
        <f>IF(OR(H62="",I62=""),"",VLOOKUP(H62,eras,3,0)+I62-1)</f>
        <v>2013</v>
      </c>
      <c r="K62" s="11" t="s">
        <v>64</v>
      </c>
      <c r="M62" s="11">
        <v>14</v>
      </c>
      <c r="N62" s="11">
        <f>IF(OR(H62="",M62=""),"",VLOOKUP(H62,eras,3,0)+M62-1)</f>
        <v>2002</v>
      </c>
      <c r="P62" s="17">
        <v>12</v>
      </c>
      <c r="Q62" s="15">
        <v>43001</v>
      </c>
    </row>
    <row r="63" spans="2:17" s="27" customFormat="1" ht="32" customHeight="1" x14ac:dyDescent="0.2">
      <c r="B63" s="32"/>
      <c r="C63" s="32"/>
      <c r="E63" s="28" t="str">
        <f>IF(E62=100,VLOOKUP(100,japnum,2,0),CONCATENATE(IF(MOD(E62,10)=0,"",VLOOKUP(MOD(E62,10),japnum,2,0)),IF(E62&gt;19,CONCATENATE(VLOOKUP(10,japnum,2,0),VLOOKUP(INT(E62/10),japnum,2,0)),""),IF(AND(E62&gt;9,E62&lt;20),VLOOKUP(10,japnum,2,0),"")))</f>
        <v>百</v>
      </c>
      <c r="F63" s="28" t="str">
        <f>IF(F62="","",VLOOKUP(F62,units,2,0))</f>
        <v>円</v>
      </c>
      <c r="G63" s="28"/>
      <c r="H63" s="28" t="str">
        <f>IF(H62="","",VLOOKUP(H62,eras,2,0))</f>
        <v>成平</v>
      </c>
      <c r="I63" s="28" t="str">
        <f>IF(I62=100,VLOOKUP(100,japnum,2,0),CONCATENATE(IF(MOD(I62,10)=0,"",VLOOKUP(MOD(I62,10),japnum,2,0)),IF(I62&gt;19,CONCATENATE(VLOOKUP(10,japnum,2,0),VLOOKUP(INT(I62/10),japnum,2,0)),""),IF(AND(I62&gt;9,I62&lt;20),VLOOKUP(10,japnum,2,0),"")))</f>
        <v>五十二</v>
      </c>
      <c r="J63" s="28" t="str">
        <f>IF(I63="","",CONCATENATE("年",I63,H63))</f>
        <v>年五十二成平</v>
      </c>
      <c r="L63" s="29"/>
      <c r="M63" s="28" t="str">
        <f>IF(M62=100,VLOOKUP(100,japnum,2,0),CONCATENATE(IF(MOD(M62,10)=0,"",VLOOKUP(MOD(M62,10),japnum,2,0)),IF(M62&gt;19,CONCATENATE(VLOOKUP(10,japnum,2,0),VLOOKUP(INT(M62/10),japnum,2,0)),""),IF(AND(M62&gt;9,M62&lt;20),VLOOKUP(10,japnum,2,0),"")))</f>
        <v>四十</v>
      </c>
      <c r="N63" s="28" t="str">
        <f>CONCATENATE("年",M63,H63)</f>
        <v>年四十成平</v>
      </c>
      <c r="P63" s="30"/>
      <c r="Q63" s="31"/>
    </row>
  </sheetData>
  <mergeCells count="60">
    <mergeCell ref="B58:B59"/>
    <mergeCell ref="C58:C59"/>
    <mergeCell ref="B29:B30"/>
    <mergeCell ref="C29:C30"/>
    <mergeCell ref="B35:B36"/>
    <mergeCell ref="C35:C36"/>
    <mergeCell ref="B56:B57"/>
    <mergeCell ref="C56:C57"/>
    <mergeCell ref="B31:B32"/>
    <mergeCell ref="C31:C32"/>
    <mergeCell ref="B33:B34"/>
    <mergeCell ref="C33:C34"/>
    <mergeCell ref="B39:B40"/>
    <mergeCell ref="C39:C40"/>
    <mergeCell ref="B41:B42"/>
    <mergeCell ref="C41:C42"/>
    <mergeCell ref="B52:B53"/>
    <mergeCell ref="C52:C53"/>
    <mergeCell ref="B25:B26"/>
    <mergeCell ref="C25:C26"/>
    <mergeCell ref="B20:B21"/>
    <mergeCell ref="C20:C21"/>
    <mergeCell ref="B46:B47"/>
    <mergeCell ref="C46:C47"/>
    <mergeCell ref="B50:B51"/>
    <mergeCell ref="C50:C51"/>
    <mergeCell ref="B48:B49"/>
    <mergeCell ref="C48:C49"/>
    <mergeCell ref="B60:B61"/>
    <mergeCell ref="C60:C61"/>
    <mergeCell ref="B37:B38"/>
    <mergeCell ref="C37:C38"/>
    <mergeCell ref="B10:B11"/>
    <mergeCell ref="C10:C11"/>
    <mergeCell ref="B16:B17"/>
    <mergeCell ref="C16:C17"/>
    <mergeCell ref="B27:B28"/>
    <mergeCell ref="C27:C28"/>
    <mergeCell ref="B18:B19"/>
    <mergeCell ref="C18:C19"/>
    <mergeCell ref="B14:B15"/>
    <mergeCell ref="C14:C15"/>
    <mergeCell ref="B44:B45"/>
    <mergeCell ref="C44:C45"/>
    <mergeCell ref="B4:B5"/>
    <mergeCell ref="C4:C5"/>
    <mergeCell ref="B62:B63"/>
    <mergeCell ref="C62:C63"/>
    <mergeCell ref="B2:B3"/>
    <mergeCell ref="C2:C3"/>
    <mergeCell ref="B6:B7"/>
    <mergeCell ref="C6:C7"/>
    <mergeCell ref="B23:B24"/>
    <mergeCell ref="C23:C24"/>
    <mergeCell ref="B54:B55"/>
    <mergeCell ref="C54:C55"/>
    <mergeCell ref="B12:B13"/>
    <mergeCell ref="C12:C13"/>
    <mergeCell ref="B8:B9"/>
    <mergeCell ref="C8:C9"/>
  </mergeCells>
  <phoneticPr fontId="4" type="noConversion"/>
  <dataValidations disablePrompts="1" count="2">
    <dataValidation type="list" allowBlank="1" showInputMessage="1" showErrorMessage="1" sqref="H29 H35 H14 H44 H52 H39 H41 H37 H56 H46 H50 H48 H31 H33 H12 H8 H60 H10 H16 H27 H18 H6 H58 H23 H54 H62 H2 H25 H20 H4" xr:uid="{00000000-0002-0000-0000-000000000000}">
      <formula1>"Meiji,Taishō,Showa,Heisei"</formula1>
    </dataValidation>
    <dataValidation type="list" allowBlank="1" showInputMessage="1" showErrorMessage="1" sqref="F58 F29 F35 F14 F44 F52 F39 F41 F37 F56 F46 F50 F48 F31 F33 F12 F8 F60 F10 F16 F27 F18 F6 F23 F54 F62 F2 F25 F20 F4" xr:uid="{00000000-0002-0000-0000-000001000000}">
      <formula1>"rin,sen,yen"</formula1>
    </dataValidation>
  </dataValidation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P32"/>
  <sheetViews>
    <sheetView tabSelected="1" showRuler="0" workbookViewId="0">
      <selection activeCell="B29" sqref="B29"/>
    </sheetView>
  </sheetViews>
  <sheetFormatPr baseColWidth="10" defaultRowHeight="16" x14ac:dyDescent="0.2"/>
  <cols>
    <col min="1" max="10" width="10.83203125" style="1"/>
    <col min="11" max="12" width="6.5" style="11" customWidth="1"/>
    <col min="13" max="13" width="2.83203125" style="11" customWidth="1"/>
    <col min="14" max="14" width="24.33203125" style="11" customWidth="1"/>
    <col min="15" max="16384" width="10.83203125" style="1"/>
  </cols>
  <sheetData>
    <row r="2" spans="2:14" s="2" customFormat="1" ht="17" thickBot="1" x14ac:dyDescent="0.25">
      <c r="B2" s="2" t="s">
        <v>2</v>
      </c>
      <c r="C2" s="2" t="s">
        <v>4</v>
      </c>
      <c r="D2" s="2" t="s">
        <v>87</v>
      </c>
      <c r="E2" s="2" t="s">
        <v>88</v>
      </c>
      <c r="F2" s="2" t="s">
        <v>3</v>
      </c>
      <c r="H2" s="2" t="s">
        <v>16</v>
      </c>
      <c r="I2" s="2" t="s">
        <v>15</v>
      </c>
      <c r="K2" s="12" t="s">
        <v>66</v>
      </c>
      <c r="L2" s="12" t="s">
        <v>70</v>
      </c>
      <c r="M2" s="12"/>
      <c r="N2" s="12" t="s">
        <v>67</v>
      </c>
    </row>
    <row r="3" spans="2:14" ht="22" thickTop="1" x14ac:dyDescent="0.25">
      <c r="B3" s="3" t="s">
        <v>8</v>
      </c>
      <c r="C3" s="20" t="s">
        <v>12</v>
      </c>
      <c r="D3" s="4">
        <v>1868</v>
      </c>
      <c r="E3" s="4">
        <f>IF(D4="","",D4)</f>
        <v>1912</v>
      </c>
      <c r="F3" s="5">
        <f>D4-D3</f>
        <v>44</v>
      </c>
      <c r="H3" s="3">
        <v>0.5</v>
      </c>
      <c r="I3" s="22" t="s">
        <v>35</v>
      </c>
      <c r="K3" s="11" t="s">
        <v>58</v>
      </c>
      <c r="L3" s="11">
        <v>10</v>
      </c>
      <c r="N3" s="11" t="s">
        <v>69</v>
      </c>
    </row>
    <row r="4" spans="2:14" ht="21" x14ac:dyDescent="0.25">
      <c r="B4" s="6" t="s">
        <v>9</v>
      </c>
      <c r="C4" s="21" t="s">
        <v>13</v>
      </c>
      <c r="D4" s="1">
        <v>1912</v>
      </c>
      <c r="E4" s="1">
        <f t="shared" ref="E4:E14" si="0">IF(D5="","",D5)</f>
        <v>1926</v>
      </c>
      <c r="F4" s="7">
        <f>D5-D4</f>
        <v>14</v>
      </c>
      <c r="H4" s="6">
        <v>1</v>
      </c>
      <c r="I4" s="23" t="s">
        <v>17</v>
      </c>
      <c r="K4" s="11" t="s">
        <v>59</v>
      </c>
      <c r="L4" s="11">
        <v>25</v>
      </c>
      <c r="N4" s="11" t="s">
        <v>68</v>
      </c>
    </row>
    <row r="5" spans="2:14" ht="21" x14ac:dyDescent="0.25">
      <c r="B5" s="6" t="s">
        <v>10</v>
      </c>
      <c r="C5" s="21" t="s">
        <v>7</v>
      </c>
      <c r="D5" s="1">
        <v>1926</v>
      </c>
      <c r="E5" s="1">
        <f t="shared" si="0"/>
        <v>1989</v>
      </c>
      <c r="F5" s="7">
        <f>D6-D5</f>
        <v>63</v>
      </c>
      <c r="H5" s="6">
        <v>2</v>
      </c>
      <c r="I5" s="23" t="s">
        <v>18</v>
      </c>
      <c r="K5" s="11" t="s">
        <v>60</v>
      </c>
      <c r="L5" s="11">
        <v>50</v>
      </c>
      <c r="N5" s="11" t="s">
        <v>72</v>
      </c>
    </row>
    <row r="6" spans="2:14" ht="21" x14ac:dyDescent="0.25">
      <c r="B6" s="6" t="s">
        <v>11</v>
      </c>
      <c r="C6" s="21" t="s">
        <v>14</v>
      </c>
      <c r="D6" s="1">
        <v>1989</v>
      </c>
      <c r="E6" s="1" t="str">
        <f t="shared" si="0"/>
        <v/>
      </c>
      <c r="F6" s="7"/>
      <c r="H6" s="6">
        <v>3</v>
      </c>
      <c r="I6" s="23" t="s">
        <v>19</v>
      </c>
      <c r="K6" s="11" t="s">
        <v>62</v>
      </c>
      <c r="L6" s="11">
        <v>75</v>
      </c>
      <c r="N6" s="11" t="s">
        <v>73</v>
      </c>
    </row>
    <row r="7" spans="2:14" ht="21" x14ac:dyDescent="0.25">
      <c r="B7" s="6"/>
      <c r="E7" s="1" t="str">
        <f t="shared" si="0"/>
        <v/>
      </c>
      <c r="F7" s="7"/>
      <c r="H7" s="6">
        <v>4</v>
      </c>
      <c r="I7" s="23" t="s">
        <v>20</v>
      </c>
      <c r="K7" s="11" t="s">
        <v>61</v>
      </c>
      <c r="L7" s="11">
        <v>90</v>
      </c>
      <c r="N7" s="11" t="s">
        <v>71</v>
      </c>
    </row>
    <row r="8" spans="2:14" ht="21" x14ac:dyDescent="0.25">
      <c r="B8" s="6"/>
      <c r="E8" s="1" t="str">
        <f t="shared" si="0"/>
        <v/>
      </c>
      <c r="F8" s="7"/>
      <c r="H8" s="6">
        <v>5</v>
      </c>
      <c r="I8" s="23" t="s">
        <v>21</v>
      </c>
      <c r="K8" s="11" t="s">
        <v>63</v>
      </c>
      <c r="L8" s="11" t="s">
        <v>65</v>
      </c>
      <c r="N8" s="11" t="s">
        <v>91</v>
      </c>
    </row>
    <row r="9" spans="2:14" ht="21" x14ac:dyDescent="0.25">
      <c r="B9" s="6"/>
      <c r="E9" s="1" t="str">
        <f t="shared" si="0"/>
        <v/>
      </c>
      <c r="F9" s="7"/>
      <c r="H9" s="6">
        <v>6</v>
      </c>
      <c r="I9" s="23" t="s">
        <v>22</v>
      </c>
      <c r="K9" s="11" t="s">
        <v>64</v>
      </c>
      <c r="L9" s="11">
        <v>100</v>
      </c>
      <c r="N9" s="11" t="s">
        <v>77</v>
      </c>
    </row>
    <row r="10" spans="2:14" ht="21" x14ac:dyDescent="0.25">
      <c r="B10" s="6"/>
      <c r="E10" s="1" t="str">
        <f t="shared" si="0"/>
        <v/>
      </c>
      <c r="F10" s="7"/>
      <c r="H10" s="6">
        <v>7</v>
      </c>
      <c r="I10" s="23" t="s">
        <v>23</v>
      </c>
      <c r="K10" s="11" t="s">
        <v>74</v>
      </c>
      <c r="L10" s="11" t="s">
        <v>75</v>
      </c>
      <c r="N10" s="11" t="s">
        <v>76</v>
      </c>
    </row>
    <row r="11" spans="2:14" ht="21" x14ac:dyDescent="0.25">
      <c r="B11" s="6"/>
      <c r="E11" s="1" t="str">
        <f t="shared" si="0"/>
        <v/>
      </c>
      <c r="F11" s="7"/>
      <c r="H11" s="6">
        <v>8</v>
      </c>
      <c r="I11" s="23" t="s">
        <v>24</v>
      </c>
      <c r="K11" s="11" t="s">
        <v>79</v>
      </c>
      <c r="N11" s="11" t="s">
        <v>78</v>
      </c>
    </row>
    <row r="12" spans="2:14" ht="21" x14ac:dyDescent="0.25">
      <c r="B12" s="6"/>
      <c r="E12" s="1" t="str">
        <f t="shared" si="0"/>
        <v/>
      </c>
      <c r="F12" s="7"/>
      <c r="H12" s="6">
        <v>9</v>
      </c>
      <c r="I12" s="23" t="s">
        <v>25</v>
      </c>
    </row>
    <row r="13" spans="2:14" ht="21" x14ac:dyDescent="0.25">
      <c r="B13" s="6"/>
      <c r="E13" s="1" t="str">
        <f t="shared" si="0"/>
        <v/>
      </c>
      <c r="F13" s="7"/>
      <c r="H13" s="6">
        <v>10</v>
      </c>
      <c r="I13" s="23" t="s">
        <v>26</v>
      </c>
    </row>
    <row r="14" spans="2:14" ht="22" thickBot="1" x14ac:dyDescent="0.3">
      <c r="B14" s="8"/>
      <c r="C14" s="9"/>
      <c r="D14" s="9"/>
      <c r="E14" s="9" t="str">
        <f t="shared" si="0"/>
        <v/>
      </c>
      <c r="F14" s="10"/>
      <c r="H14" s="8">
        <v>100</v>
      </c>
      <c r="I14" s="24" t="s">
        <v>27</v>
      </c>
    </row>
    <row r="16" spans="2:14" ht="17" thickBot="1" x14ac:dyDescent="0.25">
      <c r="B16" s="1" t="s">
        <v>16</v>
      </c>
      <c r="C16" s="1" t="s">
        <v>15</v>
      </c>
      <c r="E16"/>
    </row>
    <row r="17" spans="1:16" ht="21" x14ac:dyDescent="0.25">
      <c r="B17" s="3" t="s">
        <v>32</v>
      </c>
      <c r="C17" s="22" t="s">
        <v>31</v>
      </c>
      <c r="E17"/>
    </row>
    <row r="18" spans="1:16" ht="21" x14ac:dyDescent="0.25">
      <c r="B18" s="6" t="s">
        <v>30</v>
      </c>
      <c r="C18" s="23" t="s">
        <v>29</v>
      </c>
      <c r="E18"/>
    </row>
    <row r="19" spans="1:16" ht="21" x14ac:dyDescent="0.25">
      <c r="B19" s="6" t="s">
        <v>5</v>
      </c>
      <c r="C19" s="23" t="s">
        <v>33</v>
      </c>
      <c r="E19"/>
    </row>
    <row r="20" spans="1:16" ht="22" thickBot="1" x14ac:dyDescent="0.3">
      <c r="B20" s="8" t="s">
        <v>5</v>
      </c>
      <c r="C20" s="24" t="s">
        <v>34</v>
      </c>
      <c r="D20" s="1" t="s">
        <v>89</v>
      </c>
      <c r="E20"/>
    </row>
    <row r="23" spans="1:16" x14ac:dyDescent="0.2">
      <c r="A23" s="36" t="s">
        <v>103</v>
      </c>
      <c r="B23" s="36" t="s">
        <v>102</v>
      </c>
      <c r="C23" s="36" t="s">
        <v>101</v>
      </c>
      <c r="D23" s="36" t="s">
        <v>104</v>
      </c>
      <c r="E23" s="36" t="s">
        <v>105</v>
      </c>
      <c r="F23" s="36" t="s">
        <v>103</v>
      </c>
      <c r="G23" s="36" t="s">
        <v>102</v>
      </c>
      <c r="H23" s="36" t="s">
        <v>101</v>
      </c>
      <c r="I23" s="36"/>
      <c r="J23" s="36"/>
      <c r="K23" s="27"/>
      <c r="L23" s="27"/>
      <c r="M23" s="27"/>
      <c r="N23" s="27"/>
    </row>
    <row r="24" spans="1:16" x14ac:dyDescent="0.2">
      <c r="A24" s="36"/>
      <c r="B24" s="36"/>
      <c r="C24" s="36"/>
      <c r="D24" s="36">
        <f>E24+D$3-1</f>
        <v>1872</v>
      </c>
      <c r="E24" s="36">
        <v>5</v>
      </c>
      <c r="F24" s="38">
        <v>3.09</v>
      </c>
      <c r="G24" s="38">
        <v>38.04</v>
      </c>
      <c r="H24" s="38">
        <v>26.49</v>
      </c>
      <c r="I24" s="36"/>
      <c r="J24" s="36"/>
      <c r="K24" s="36"/>
      <c r="L24" s="27"/>
      <c r="M24" s="27"/>
      <c r="N24" s="27"/>
    </row>
    <row r="25" spans="1:16" x14ac:dyDescent="0.2">
      <c r="A25" s="40">
        <v>2.5</v>
      </c>
      <c r="B25" s="40">
        <v>38.6</v>
      </c>
      <c r="C25" s="40">
        <v>26.96</v>
      </c>
      <c r="D25" s="1">
        <f t="shared" ref="D25:D32" si="1">E25+D$3-1</f>
        <v>1875</v>
      </c>
      <c r="E25" s="1">
        <v>8</v>
      </c>
      <c r="F25" s="39">
        <v>3.13</v>
      </c>
      <c r="G25" s="39">
        <v>38.08</v>
      </c>
      <c r="H25" s="40">
        <v>26.82</v>
      </c>
      <c r="I25" s="1" t="s">
        <v>106</v>
      </c>
      <c r="K25" s="34" t="s">
        <v>99</v>
      </c>
      <c r="N25" s="35" t="s">
        <v>100</v>
      </c>
      <c r="P25" s="34" t="s">
        <v>107</v>
      </c>
    </row>
    <row r="26" spans="1:16" x14ac:dyDescent="0.2">
      <c r="A26" s="40">
        <v>2.5</v>
      </c>
      <c r="B26" s="40">
        <v>38.6</v>
      </c>
      <c r="C26" s="40">
        <v>26.96</v>
      </c>
      <c r="D26" s="1">
        <f t="shared" si="1"/>
        <v>1878</v>
      </c>
      <c r="E26" s="1">
        <v>11</v>
      </c>
      <c r="F26" s="39">
        <v>3.04</v>
      </c>
      <c r="G26" s="39">
        <v>38.020000000000003</v>
      </c>
      <c r="H26" s="39">
        <v>26.28</v>
      </c>
      <c r="K26" s="34"/>
      <c r="N26" s="1"/>
    </row>
    <row r="27" spans="1:16" x14ac:dyDescent="0.2">
      <c r="A27" s="40">
        <v>2.5</v>
      </c>
      <c r="B27" s="40">
        <v>38.6</v>
      </c>
      <c r="C27" s="40">
        <v>26.96</v>
      </c>
      <c r="D27" s="1">
        <f t="shared" si="1"/>
        <v>1886</v>
      </c>
      <c r="E27" s="1">
        <v>19</v>
      </c>
      <c r="F27" s="40">
        <v>2.57</v>
      </c>
      <c r="G27" s="40">
        <v>38.58</v>
      </c>
      <c r="H27" s="40">
        <v>26.91</v>
      </c>
      <c r="K27" s="34"/>
      <c r="N27" s="1"/>
    </row>
    <row r="28" spans="1:16" x14ac:dyDescent="0.2">
      <c r="A28" s="41">
        <v>2.5</v>
      </c>
      <c r="B28" s="41">
        <v>38.6</v>
      </c>
      <c r="C28" s="41">
        <v>26.96</v>
      </c>
      <c r="D28" s="36">
        <f t="shared" si="1"/>
        <v>1886</v>
      </c>
      <c r="E28" s="36">
        <v>19</v>
      </c>
      <c r="F28" s="41">
        <v>2.5499999999999998</v>
      </c>
      <c r="G28" s="41">
        <v>38.67</v>
      </c>
      <c r="H28" s="41">
        <v>26.92</v>
      </c>
      <c r="I28" s="36"/>
      <c r="J28" s="36"/>
      <c r="K28" s="37"/>
      <c r="L28" s="27"/>
      <c r="M28" s="27"/>
      <c r="N28" s="36"/>
    </row>
    <row r="29" spans="1:16" x14ac:dyDescent="0.2">
      <c r="A29" s="40">
        <v>2.76</v>
      </c>
      <c r="B29" s="40">
        <v>38.1</v>
      </c>
      <c r="C29" s="40">
        <v>26.96</v>
      </c>
      <c r="D29" s="1">
        <f t="shared" si="1"/>
        <v>1889</v>
      </c>
      <c r="E29" s="1">
        <v>22</v>
      </c>
      <c r="F29" s="40">
        <v>2.66</v>
      </c>
      <c r="G29" s="40">
        <v>38.049999999999997</v>
      </c>
      <c r="H29" s="40">
        <v>26.94</v>
      </c>
      <c r="K29" s="34" t="s">
        <v>97</v>
      </c>
      <c r="N29" s="35" t="s">
        <v>98</v>
      </c>
    </row>
    <row r="30" spans="1:16" x14ac:dyDescent="0.2">
      <c r="A30" s="40">
        <v>2.76</v>
      </c>
      <c r="B30" s="40">
        <v>38.1</v>
      </c>
      <c r="C30" s="40">
        <v>26.96</v>
      </c>
      <c r="D30" s="1">
        <f t="shared" si="1"/>
        <v>1895</v>
      </c>
      <c r="E30" s="1">
        <v>28</v>
      </c>
      <c r="F30" s="40">
        <v>2.69</v>
      </c>
      <c r="G30" s="40">
        <v>38.1</v>
      </c>
      <c r="H30" s="40">
        <v>26.95</v>
      </c>
      <c r="K30" s="1"/>
    </row>
    <row r="31" spans="1:16" x14ac:dyDescent="0.2">
      <c r="A31" s="40">
        <v>2.76</v>
      </c>
      <c r="B31" s="40">
        <v>38.1</v>
      </c>
      <c r="C31" s="40">
        <v>26.96</v>
      </c>
      <c r="D31" s="1">
        <f t="shared" si="1"/>
        <v>1901</v>
      </c>
      <c r="E31" s="1">
        <v>34</v>
      </c>
      <c r="F31" s="40">
        <v>2.72</v>
      </c>
      <c r="G31" s="40">
        <v>38.07</v>
      </c>
      <c r="H31" s="40">
        <v>26.84</v>
      </c>
      <c r="K31" s="1"/>
    </row>
    <row r="32" spans="1:16" x14ac:dyDescent="0.2">
      <c r="A32" s="41">
        <v>2.76</v>
      </c>
      <c r="B32" s="41">
        <v>38.1</v>
      </c>
      <c r="C32" s="41">
        <v>26.96</v>
      </c>
      <c r="D32" s="36">
        <f t="shared" si="1"/>
        <v>1903</v>
      </c>
      <c r="E32" s="36">
        <v>36</v>
      </c>
      <c r="F32" s="38">
        <v>3.03</v>
      </c>
      <c r="G32" s="38">
        <v>38.08</v>
      </c>
      <c r="H32" s="38">
        <v>26.44</v>
      </c>
      <c r="I32" s="36"/>
      <c r="J32" s="36"/>
      <c r="K32" s="36"/>
      <c r="L32" s="27"/>
      <c r="M32" s="27"/>
      <c r="N32" s="27"/>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coins</vt:lpstr>
      <vt:lpstr>tables</vt:lpstr>
      <vt:lpstr>eras</vt:lpstr>
      <vt:lpstr>japnum</vt:lpstr>
      <vt:lpstr>units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2017-10-09T04:05:26Z</cp:lastPrinted>
  <dcterms:created xsi:type="dcterms:W3CDTF">2017-10-07T16:05:18Z</dcterms:created>
  <dcterms:modified xsi:type="dcterms:W3CDTF">2025-03-04T04:44:18Z</dcterms:modified>
</cp:coreProperties>
</file>